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niel.hernandezt\Downloads\"/>
    </mc:Choice>
  </mc:AlternateContent>
  <xr:revisionPtr revIDLastSave="0" documentId="13_ncr:1_{1E33F6CC-A253-4992-BB0B-06768B122896}" xr6:coauthVersionLast="47" xr6:coauthVersionMax="47" xr10:uidLastSave="{00000000-0000-0000-0000-000000000000}"/>
  <bookViews>
    <workbookView xWindow="-120" yWindow="-120" windowWidth="29040" windowHeight="15720" xr2:uid="{B6C8E6F1-C64A-430C-8B8B-F271FF3A9E86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54" i="1" l="1"/>
  <c r="E53" i="1"/>
  <c r="E48" i="1"/>
  <c r="E45" i="1"/>
  <c r="E42" i="1"/>
  <c r="E40" i="1"/>
  <c r="E35" i="1"/>
  <c r="E34" i="1"/>
  <c r="E33" i="1"/>
  <c r="E32" i="1"/>
  <c r="E31" i="1"/>
  <c r="E30" i="1"/>
  <c r="E23" i="1"/>
  <c r="D120" i="1"/>
  <c r="D119" i="1"/>
  <c r="E118" i="1"/>
  <c r="D118" i="1"/>
  <c r="E116" i="1"/>
  <c r="D116" i="1"/>
  <c r="E115" i="1"/>
  <c r="E114" i="1"/>
  <c r="E113" i="1"/>
  <c r="D113" i="1"/>
  <c r="E112" i="1"/>
  <c r="E111" i="1"/>
  <c r="D111" i="1"/>
  <c r="E110" i="1"/>
  <c r="E109" i="1"/>
  <c r="E108" i="1"/>
  <c r="E107" i="1"/>
  <c r="E106" i="1"/>
  <c r="E105" i="1"/>
  <c r="E104" i="1"/>
  <c r="E102" i="1"/>
  <c r="E100" i="1"/>
  <c r="E99" i="1"/>
  <c r="E98" i="1"/>
  <c r="E97" i="1"/>
  <c r="E96" i="1"/>
  <c r="E95" i="1"/>
  <c r="E94" i="1"/>
  <c r="E92" i="1"/>
  <c r="E91" i="1"/>
  <c r="E90" i="1"/>
  <c r="E89" i="1"/>
  <c r="E88" i="1"/>
  <c r="E87" i="1"/>
  <c r="E86" i="1"/>
  <c r="E85" i="1"/>
  <c r="E84" i="1"/>
  <c r="E83" i="1"/>
  <c r="D83" i="1"/>
  <c r="E82" i="1"/>
  <c r="E80" i="1"/>
  <c r="D80" i="1"/>
  <c r="E79" i="1"/>
  <c r="E78" i="1"/>
  <c r="E77" i="1"/>
  <c r="E76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</calcChain>
</file>

<file path=xl/sharedStrings.xml><?xml version="1.0" encoding="utf-8"?>
<sst xmlns="http://schemas.openxmlformats.org/spreadsheetml/2006/main" count="482" uniqueCount="223">
  <si>
    <t>AÑO</t>
  </si>
  <si>
    <t>PROYECTO</t>
  </si>
  <si>
    <t>CONTRATISTA</t>
  </si>
  <si>
    <t>MONTO CONTRATADO</t>
  </si>
  <si>
    <t>MONTO EJERCIDO</t>
  </si>
  <si>
    <t>INICIO</t>
  </si>
  <si>
    <t>TÉRMINO</t>
  </si>
  <si>
    <t>SUPERVISOR</t>
  </si>
  <si>
    <t>STATUS</t>
  </si>
  <si>
    <t>INGENIERIA URBANA ROBLA, S.A. DE C.V.</t>
  </si>
  <si>
    <t>OBRA FINIQUITADA</t>
  </si>
  <si>
    <t>ING.JORGE ALBERTO CABRERA CUELLAR</t>
  </si>
  <si>
    <t>AL-MANSUR CONSTRUCCIONES, S.A. DE C.V.</t>
  </si>
  <si>
    <t>ING. HÉCTOR FERNANDO SALDAÑA SANDOVAL</t>
  </si>
  <si>
    <t>ING. JOSE MIGUEL ALVAREZ VIDAL</t>
  </si>
  <si>
    <t>URBANIZACIONES ANDALUZ, S.A. DE C.V.</t>
  </si>
  <si>
    <t>ARQ. GERARDO GUADALUPE LOPEZ LOPEZ</t>
  </si>
  <si>
    <t>MURVERK CONSTRUCTORA, S.A. DE C.V.</t>
  </si>
  <si>
    <t>OBRA EN PROCESO</t>
  </si>
  <si>
    <t>ING. LUIS ARMANDO MARTINEZ OCHOA</t>
  </si>
  <si>
    <t>ARQ. CESAR ALBERTO MARTINEZ RENTERIA</t>
  </si>
  <si>
    <t>LR-TRES CONSTRUCTORES, S.A. DE C.V.</t>
  </si>
  <si>
    <t>ING. ALFONSO ROMO SANDOVAL</t>
  </si>
  <si>
    <t>NSL CONSTRUCCIONES, S.A. DE C.V.</t>
  </si>
  <si>
    <t>ING. HECTOR FERNANDO SALDAÑA SANDOVAL</t>
  </si>
  <si>
    <t>ARQ. JAFETH SANCHEZ ALVAREZ</t>
  </si>
  <si>
    <t>SISEGA CONSTRUCCIONES, S.A. DE C.V.</t>
  </si>
  <si>
    <t>ING. JORGE ALBERTO CABRERA CUELLAR</t>
  </si>
  <si>
    <t>CONSTRUCCIONES GOMEZ HERNANDEZ, S.A. DE C.V.</t>
  </si>
  <si>
    <t>VS ARKITEKTUR, S.A. DE C.V.</t>
  </si>
  <si>
    <t>TEUGUAC CONSTRUCTORA, S.A. DE C.V.</t>
  </si>
  <si>
    <t>ING. JOSÉ MIGUEL ÁLVAREZ VIDAL</t>
  </si>
  <si>
    <t>ARQ. ULISES SANCHEZ BARRAGAN</t>
  </si>
  <si>
    <t>ING. JORGE ALBERTO CALVILLO VARGAS</t>
  </si>
  <si>
    <t>JORGE ALBERTO CALVILLO VARGAS</t>
  </si>
  <si>
    <t>DAUER CONSTRUCCIONES, S.A. DE C.V.</t>
  </si>
  <si>
    <t>PLANEACION URBANISTICA DE JALISCO, S.A. DE C.V.</t>
  </si>
  <si>
    <t>LR TRES CONSTRUCTORES, S.A. DE C.V.</t>
  </si>
  <si>
    <t>MONABRAH GRUPO CONSTRUCTOR, S.A. DE C.V.</t>
  </si>
  <si>
    <t>TEOREMA EDIFICACIONES, S.A. DE C.V.</t>
  </si>
  <si>
    <t>ESTRUCTURAS DE CONCRETO Y CONSTRUCTORA, S.A. DE C.V.</t>
  </si>
  <si>
    <t>CÓDIGO PI CONSULTORÍA Y SERVICIOS, S.A. DE C.V.</t>
  </si>
  <si>
    <t>CODIGO PI CONSULTORIA Y SERVICIOS, S.A. DE C.V.</t>
  </si>
  <si>
    <t>AZJA INGENIERRIA, S.A. DE C.V.</t>
  </si>
  <si>
    <t>ADENDUM</t>
  </si>
  <si>
    <t>SERVICIOS INTEGRALES DE INGENIERIA CIVIL FCG, S.A. DE C.V.</t>
  </si>
  <si>
    <t>CEBRALSA, S.A. DE C.V.</t>
  </si>
  <si>
    <t>CONSTRUCCIONES CIVILES FRANMA, S.A. DE C.V.</t>
  </si>
  <si>
    <t>ING. ALFONSO  ROMO SANDOVAL</t>
  </si>
  <si>
    <t>LUIS ARMANDO MARTINEZ OCHOA.</t>
  </si>
  <si>
    <t>ARQUIGRAN DE OCCIDENTE, S.A DE C.V.</t>
  </si>
  <si>
    <t xml:space="preserve">CONSTRUCCIONES DARAE, S.A. DE C.V. </t>
  </si>
  <si>
    <t>ING.GERARDO GUADALUPE LOPEZ LOPEZ</t>
  </si>
  <si>
    <t>ADENDUM FINIQUITADO</t>
  </si>
  <si>
    <t xml:space="preserve">MONJUEIR PROYECTOS Y DESAROLLOS, S.A. DE C.V. </t>
  </si>
  <si>
    <t>ESTEFANIA CASTILLO CAMPOS</t>
  </si>
  <si>
    <t>CONSTRUCTORA ORSAN, S.A. DE C.V.</t>
  </si>
  <si>
    <t>ARQ. JAFETH SÁNCHEZ ALVAREZ</t>
  </si>
  <si>
    <t>GRUPO FERINGA, S.A. DE C.V.</t>
  </si>
  <si>
    <t>CONSTRUCTORA ELITE Y MOVIMIENTO DE TIERRAS, S.A.DE C.V.</t>
  </si>
  <si>
    <t>CONSTRUMAQ, S.A. DE C.V.</t>
  </si>
  <si>
    <t>ARQ. RAFAEL RODIRGUEZ LOPEZ.</t>
  </si>
  <si>
    <t>CONSTRUCTORA ELITE Y MOVIMIENTO DE TIERRAS, S.A. DE C.V.</t>
  </si>
  <si>
    <t>POITLA, S.A. DE C.V.</t>
  </si>
  <si>
    <t>ARQ. ANDRES MARTIN RENTERIA MARTINEZ.</t>
  </si>
  <si>
    <t>AL-MANZUR CONSTRUCCIONES, S.A. DE C.V.</t>
  </si>
  <si>
    <t>INGENIERIA TOPOGRAFICA BERSA, S.A. DE. C.V.</t>
  </si>
  <si>
    <t>ING. HÉCTOR  FERNANDO SALDAÑA SANDOVAL</t>
  </si>
  <si>
    <t>OBRAS Y ESPACIOS FLOAR, S.A. DE C.V.</t>
  </si>
  <si>
    <t>CONSTRUCTORA ORSAN, S. DE R.L. DE C.V.</t>
  </si>
  <si>
    <t xml:space="preserve">ING. ALFONSO </t>
  </si>
  <si>
    <t>LATERES CONSTRUCCIONES, S.A. DE C.V</t>
  </si>
  <si>
    <t>SISEGA CONSTRUCTORES, S.A. DE C.V.</t>
  </si>
  <si>
    <t>ING.HÉCTOR FERNÁNDO SALDAÑA SANDOVAL</t>
  </si>
  <si>
    <t>VILLACAR SERVICIOS Y CONSTRUCCIONES DE OCCIDENTE, S.A.DE  C.V.</t>
  </si>
  <si>
    <t>OBRA SUSPENDIDA</t>
  </si>
  <si>
    <t>CONSTRUCTORA IZORCAM S.A. DE C. V.</t>
  </si>
  <si>
    <t>TEGUAC CONSTRUCTORA, S.A. DE C.V.</t>
  </si>
  <si>
    <t>CARULI CONSTRUCCIONES, S.C.</t>
  </si>
  <si>
    <t>CONSTRUCTORA DE INMUEBLES TECNOLÓGICOS, S.A. DE C.V.</t>
  </si>
  <si>
    <t>COSTRUCTORA IZORCAM, S.A. DE C.V.</t>
  </si>
  <si>
    <r>
      <rPr>
        <b/>
        <sz val="10"/>
        <rFont val="Arial"/>
        <family val="2"/>
      </rPr>
      <t xml:space="preserve">CONC-014-CGSAIT-2024: </t>
    </r>
    <r>
      <rPr>
        <sz val="10"/>
        <rFont val="Arial"/>
        <family val="2"/>
      </rPr>
      <t>TERMINACION DE ACOMETIDA ELECTRICA PARA AREAS EXTERIORES Y EDIFICIOS CEMSAC EN EL NUEVO CU TLAQUEPAQUE.</t>
    </r>
  </si>
  <si>
    <r>
      <rPr>
        <b/>
        <sz val="10"/>
        <rFont val="Arial"/>
        <family val="2"/>
      </rPr>
      <t xml:space="preserve">CONC-015-CGSAIT-2024: </t>
    </r>
    <r>
      <rPr>
        <sz val="10"/>
        <rFont val="Arial"/>
        <family val="2"/>
      </rPr>
      <t>REHABILITACION DE LA INFRAESTRUCTUR DE ACABADOS, ILUMINACION, ESTRUCTURA METALICA Y SISTEMA DE IMPERMEABILIZACION DE LA AZOTEA EN LA CINETECA DEL CENTRO CULTURAL UNIVERSITARIO DE LA UNIVERSIDAD DE GUADALAJARA.</t>
    </r>
  </si>
  <si>
    <r>
      <rPr>
        <b/>
        <sz val="10"/>
        <rFont val="Arial"/>
        <family val="2"/>
      </rPr>
      <t xml:space="preserve">CONC-016-CGSAIT-2024: </t>
    </r>
    <r>
      <rPr>
        <sz val="10"/>
        <rFont val="Arial"/>
        <family val="2"/>
      </rPr>
      <t>CONSTRUCCION DE ETAPA 1 DE CUBIERTA ESTRUCTURAL CON MEMBRANA PARA CANCHA DE USOS MULTIPLES Y CUBIERTA PARA EL ESTACIONAMIENTO EXISTENTE EN LA ESC. PREPARATORIA #11 CONSTRUCCION DEL MOTIVO DE INGRESOS A LA PREPARATORIA #11 DE LA U. DE G.</t>
    </r>
  </si>
  <si>
    <r>
      <rPr>
        <b/>
        <sz val="10"/>
        <rFont val="Arial"/>
        <family val="2"/>
      </rPr>
      <t xml:space="preserve">CONC-017-CGSAIT-2024: </t>
    </r>
    <r>
      <rPr>
        <sz val="10"/>
        <rFont val="Arial"/>
        <family val="2"/>
      </rPr>
      <t>RENOVACION DE PISO EN AREAS ADMINISTRATIVAS EN PISO 6 DE LA BIBLIOTECA PUBLICA DEL ESTADO DE JALISCO "JUAN JOSE ARREOLA" DEL CENTRO CULTURAL UNIVERSITARIO DE LA UNIVERSIDAD DE GUADALAJARA.</t>
    </r>
  </si>
  <si>
    <r>
      <rPr>
        <b/>
        <sz val="10"/>
        <rFont val="Arial"/>
        <family val="2"/>
      </rPr>
      <t xml:space="preserve">CONC-018-CGSAIT-2024: </t>
    </r>
    <r>
      <rPr>
        <sz val="10"/>
        <rFont val="Arial"/>
        <family val="2"/>
      </rPr>
      <t>CONSTRUCCION DE AUDITORIO EN INSTALACIONES DE LA FEU.</t>
    </r>
  </si>
  <si>
    <r>
      <rPr>
        <b/>
        <sz val="10"/>
        <rFont val="Arial"/>
        <family val="2"/>
      </rPr>
      <t>CONC-019-CGSAIT-2024:</t>
    </r>
    <r>
      <rPr>
        <sz val="10"/>
        <rFont val="Arial"/>
        <family val="2"/>
      </rPr>
      <t xml:space="preserve"> REMODELACION DE SANITARIOS DEL EDIFICIO "H" DEL CENTRO UNIVERSITARIO DE GUADALAJARA.</t>
    </r>
  </si>
  <si>
    <r>
      <rPr>
        <b/>
        <sz val="10"/>
        <rFont val="Arial"/>
        <family val="2"/>
      </rPr>
      <t>CONC-020-CGSAIT-2024:</t>
    </r>
    <r>
      <rPr>
        <sz val="10"/>
        <rFont val="Arial"/>
        <family val="2"/>
      </rPr>
      <t xml:space="preserve"> REMODELACION DE AULAS DE LOS NEVELES 1 Y 2 DEL EDIFICIO H DEL CENTRO UNIVERSITARIO DE GUADALAJARA.</t>
    </r>
  </si>
  <si>
    <r>
      <rPr>
        <b/>
        <sz val="10"/>
        <rFont val="Arial"/>
        <family val="2"/>
      </rPr>
      <t>CONC-021-CGSAIT-2024:</t>
    </r>
    <r>
      <rPr>
        <sz val="10"/>
        <rFont val="Arial"/>
        <family val="2"/>
      </rPr>
      <t xml:space="preserve"> INSTALACION ELECTRICA DE LOS NEVELES 1 Y 2 DEL EDIFICIO H DEL CENTRO UNIVERSITARIO DE GUADALAJARA.</t>
    </r>
  </si>
  <si>
    <r>
      <rPr>
        <b/>
        <sz val="10"/>
        <rFont val="Arial"/>
        <family val="2"/>
      </rPr>
      <t xml:space="preserve">CONC-022-CGSAIT-2024: </t>
    </r>
    <r>
      <rPr>
        <sz val="10"/>
        <rFont val="Arial"/>
        <family val="2"/>
      </rPr>
      <t>PRIMERA ETAPA DE LA ACECUACION Y MANTENIMIENTO DEL EDIFICIO UD1, DEL CENTRO UNIVERSITARIO DE TLAJOMULCO, DE LA UNIVERSIDAD DE GUADALAJARA.</t>
    </r>
  </si>
  <si>
    <r>
      <rPr>
        <b/>
        <sz val="10"/>
        <rFont val="Arial"/>
        <family val="2"/>
      </rPr>
      <t xml:space="preserve">CONC-023-CGSAIT-2024: </t>
    </r>
    <r>
      <rPr>
        <sz val="10"/>
        <rFont val="Arial"/>
        <family val="2"/>
      </rPr>
      <t>REHABILITACION DE LA PRIMERAETAPA DEL AUDITORIO DE LA ESCUELA PREPARATORIA No 7.</t>
    </r>
  </si>
  <si>
    <r>
      <rPr>
        <b/>
        <sz val="10"/>
        <rFont val="Arial"/>
        <family val="2"/>
      </rPr>
      <t>CONC-025-CGSAIT-2024:</t>
    </r>
    <r>
      <rPr>
        <sz val="10"/>
        <rFont val="Arial"/>
        <family val="2"/>
      </rPr>
      <t xml:space="preserve"> SOBRECUBIERTA METALICA EN LA TECHUMBRE DEL GIMNASIO DE USOS MULTIPLES EN LAS INSTALACIONES DEPORTIVAS DEL TECNOLOGICO DE LA UNIVERSIDAD DE GUADALAJARA</t>
    </r>
  </si>
  <si>
    <r>
      <rPr>
        <b/>
        <sz val="10"/>
        <rFont val="Arial"/>
        <family val="2"/>
      </rPr>
      <t>CONC-026-CGSAIT-2024:</t>
    </r>
    <r>
      <rPr>
        <sz val="10"/>
        <rFont val="Arial"/>
        <family val="2"/>
      </rPr>
      <t xml:space="preserve"> SEGUNDA ETAPA DE LA INTERVENCION DE LAS INSTALACIONES DE LA FEU.</t>
    </r>
  </si>
  <si>
    <r>
      <rPr>
        <b/>
        <sz val="10"/>
        <rFont val="Arial"/>
        <family val="2"/>
      </rPr>
      <t xml:space="preserve">CONC-028-CGSAIT-2024: </t>
    </r>
    <r>
      <rPr>
        <sz val="10"/>
        <rFont val="Arial"/>
        <family val="2"/>
      </rPr>
      <t>ACOMETIDA Y DISTRIBUCION EN MEDIA TENSION SUBTERRANEA EN EL CENTRO UNIVERSITARIO DE TLAJOMULCO DE LA UNIVERSIDAD DE GUADALAJARA</t>
    </r>
  </si>
  <si>
    <r>
      <rPr>
        <b/>
        <sz val="10"/>
        <rFont val="Arial"/>
        <family val="2"/>
      </rPr>
      <t>CONC-029-CGSAIT-2024:</t>
    </r>
    <r>
      <rPr>
        <sz val="10"/>
        <rFont val="Arial"/>
        <family val="2"/>
      </rPr>
      <t xml:space="preserve"> CONTINUIDAD DE OBRA EXTERIOR Y EDIFICIOS CEMSAC (A Y B) DEL CU TLAQUEPAQUE (SEGUNDA ETAPA).</t>
    </r>
  </si>
  <si>
    <r>
      <rPr>
        <b/>
        <sz val="10"/>
        <rFont val="Arial"/>
        <family val="2"/>
      </rPr>
      <t xml:space="preserve">CONC-030-CGSAIT-2024: </t>
    </r>
    <r>
      <rPr>
        <sz val="10"/>
        <rFont val="Arial"/>
        <family val="2"/>
      </rPr>
      <t>CAMBIO DE CUBIERTA METALICA EN LA TECHUMBRE DE LA ALBERCA OLIMPICA EN LAS INSTALACIONES DEPORTIVAS DEL TECNOLOGICO DE LA UNIVERSIDAD DE GUADALAJARA.</t>
    </r>
  </si>
  <si>
    <r>
      <rPr>
        <b/>
        <sz val="10"/>
        <rFont val="Arial"/>
        <family val="2"/>
      </rPr>
      <t xml:space="preserve">CONC-032-CGSAIT-2024: </t>
    </r>
    <r>
      <rPr>
        <sz val="10"/>
        <rFont val="Arial"/>
        <family val="2"/>
      </rPr>
      <t>ADECUACION DE ESPACIO PARA GIMNASIO EN LA ESCUELA PREPARATORIA REGIONAL DE ATOTONILCO.</t>
    </r>
  </si>
  <si>
    <r>
      <rPr>
        <b/>
        <sz val="10"/>
        <rFont val="Arial"/>
        <family val="2"/>
      </rPr>
      <t>CONC-033-CGSAIT-2024:</t>
    </r>
    <r>
      <rPr>
        <sz val="10"/>
        <rFont val="Arial"/>
        <family val="2"/>
      </rPr>
      <t xml:space="preserve"> ADECUACION DE ESPACIO PARA GIMNASIO EN LA ESCUELA PREPARATORIA REGIONAL DE ARENAL.</t>
    </r>
  </si>
  <si>
    <r>
      <rPr>
        <b/>
        <sz val="10"/>
        <rFont val="Arial"/>
        <family val="2"/>
      </rPr>
      <t>CONC-034-CGSAIT-2024:</t>
    </r>
    <r>
      <rPr>
        <sz val="10"/>
        <rFont val="Arial"/>
        <family val="2"/>
      </rPr>
      <t xml:space="preserve"> APLICACIÓN DE PINTURA EN LA ESTRUCTURA DE LA CUBIERTA DEL GIMNASIO DE USOS MUTIPLES EN LAS INSTALACIONES DEPORTIVAS DEL TECNOLOGICO DE LA UNIVERSIDAD DE GUADALAJARA.</t>
    </r>
  </si>
  <si>
    <r>
      <rPr>
        <b/>
        <sz val="10"/>
        <rFont val="Arial"/>
        <family val="2"/>
      </rPr>
      <t>CONC-035-CGSAIT-2024:</t>
    </r>
    <r>
      <rPr>
        <sz val="10"/>
        <rFont val="Arial"/>
        <family val="2"/>
      </rPr>
      <t xml:space="preserve"> MANTENIMIENTO DE LA CUBIERTA DEL COLISO OLIMPICO EN LAS INSTALACIONES DEPORTIVAS DEL TECNOLOGICO DE LA UNIVERSIDAD DE GUADALAJARA.</t>
    </r>
  </si>
  <si>
    <r>
      <rPr>
        <b/>
        <sz val="10"/>
        <rFont val="Arial"/>
        <family val="2"/>
      </rPr>
      <t xml:space="preserve">CONC-036-CGSAIT-2024: </t>
    </r>
    <r>
      <rPr>
        <sz val="10"/>
        <rFont val="Arial"/>
        <family val="2"/>
      </rPr>
      <t>CONSTRUCCIÓN DE CANCHAS DE PADEL EN LAS INSTALACIONES DEPORTIVAS DEL TECNOLÓGICO DE LA UNIVERSIDAD DE GUADALAJARA.</t>
    </r>
  </si>
  <si>
    <r>
      <rPr>
        <b/>
        <sz val="10"/>
        <rFont val="Arial"/>
        <family val="2"/>
      </rPr>
      <t>CONC-037-CGSAIT-2024:</t>
    </r>
    <r>
      <rPr>
        <sz val="10"/>
        <rFont val="Arial"/>
        <family val="2"/>
      </rPr>
      <t xml:space="preserve"> REPARACIÓN DE MOCHETAS EN FACHADA DEL EDIFICIO DE LA RECTORÍA GENERAL.</t>
    </r>
  </si>
  <si>
    <r>
      <rPr>
        <b/>
        <sz val="10"/>
        <rFont val="Arial"/>
        <family val="2"/>
      </rPr>
      <t>CONC-039-CGSAIT-2024:</t>
    </r>
    <r>
      <rPr>
        <sz val="10"/>
        <rFont val="Arial"/>
        <family val="2"/>
      </rPr>
      <t xml:space="preserve"> ADECUACION DE ESPACIO PARA AGIMNASIO DE ESCUELA PREPARATORIA # 18 EN TERRAZA DE EDIFICIO "D".</t>
    </r>
  </si>
  <si>
    <r>
      <rPr>
        <b/>
        <sz val="10"/>
        <rFont val="Arial"/>
        <family val="2"/>
      </rPr>
      <t xml:space="preserve">CONC-040-CGSAIT-2024: </t>
    </r>
    <r>
      <rPr>
        <sz val="10"/>
        <rFont val="Arial"/>
        <family val="2"/>
      </rPr>
      <t>ADECUACION PARA GIMNASIO EN AULA DE PLANTA ALTA, EN LA PEPARATORIA REGIONAL DE VILLA CORONA.</t>
    </r>
  </si>
  <si>
    <r>
      <rPr>
        <b/>
        <sz val="10"/>
        <rFont val="Arial"/>
        <family val="2"/>
      </rPr>
      <t>CONC-041-CGSAIT-2024:</t>
    </r>
    <r>
      <rPr>
        <sz val="10"/>
        <rFont val="Arial"/>
        <family val="2"/>
      </rPr>
      <t xml:space="preserve"> REMODELACION DE BAÑOS-VESTIDORES DE LA LABERCA OLIMPICA EN LAS INSTALACIONES DEPORTIVAS DEL TECNOLOGICO DE LA UNIVERSIDAD DE GUADALAJARA.</t>
    </r>
  </si>
  <si>
    <r>
      <rPr>
        <b/>
        <sz val="10"/>
        <rFont val="Arial"/>
        <family val="2"/>
      </rPr>
      <t>CONC-043-CGSAIT-2024:</t>
    </r>
    <r>
      <rPr>
        <sz val="10"/>
        <rFont val="Arial"/>
        <family val="2"/>
      </rPr>
      <t xml:space="preserve"> REMODELACION DE LAS AREAS ADMINISTRATIVAS DEL CENTRO CULTURAL UNIVERSITARIO DE LA UNIVERSIDAD DE GUADALAJARA.</t>
    </r>
  </si>
  <si>
    <r>
      <rPr>
        <b/>
        <sz val="10"/>
        <rFont val="Arial"/>
        <family val="2"/>
      </rPr>
      <t>CONC-044-CGSAIT-2024:</t>
    </r>
    <r>
      <rPr>
        <sz val="10"/>
        <rFont val="Arial"/>
        <family val="2"/>
      </rPr>
      <t xml:space="preserve"> TRABAJOS COMPLEMENTARIOS, INSTALACION ELECTRICA, VOZ Y DATOS EN EL EDIFICIO H DEL CENTRO UNIVERSITARIO DE GUADALAJARA.</t>
    </r>
  </si>
  <si>
    <r>
      <rPr>
        <b/>
        <sz val="10"/>
        <rFont val="Arial"/>
        <family val="2"/>
      </rPr>
      <t>CONC-045-CGSAIT-2024:</t>
    </r>
    <r>
      <rPr>
        <sz val="10"/>
        <rFont val="Arial"/>
        <family val="2"/>
      </rPr>
      <t xml:space="preserve"> REMODELACIÓN DE 2 CANCHAS DE USOS MULTIPLES EN EL CENTRO UNIVERSITARIO DE TLAJOMULCO DE LA UNIVERSIDAD DE GUADALAJARA.</t>
    </r>
  </si>
  <si>
    <r>
      <rPr>
        <b/>
        <sz val="10"/>
        <rFont val="Arial"/>
        <family val="2"/>
      </rPr>
      <t xml:space="preserve">CONC-046-CGSAIT-2025: </t>
    </r>
    <r>
      <rPr>
        <sz val="10"/>
        <rFont val="Arial"/>
        <family val="2"/>
      </rPr>
      <t>CONSTRUCCIÓN DE LA PRIMERA ETAPA DEL PAISAJISMO DEL JARDÍN EDUCATIVO COMUNITARIO DEL CENTRO CULTURAL UNIVERSITARIO DE LA UNIVERSIDAD DE GUADALAJARA.</t>
    </r>
  </si>
  <si>
    <r>
      <rPr>
        <b/>
        <sz val="10"/>
        <rFont val="Arial"/>
        <family val="2"/>
      </rPr>
      <t>CONC-048-CGSAIT-2024:</t>
    </r>
    <r>
      <rPr>
        <sz val="10"/>
        <rFont val="Arial"/>
        <family val="2"/>
      </rPr>
      <t xml:space="preserve"> REMODELACION Y ADECUACION DEL AREA DE CALDERA Y ESPACIOS ADJUNTOS PARA UN GIMNASIO EN EL POLITECNICO DE GUADALAJARA.</t>
    </r>
  </si>
  <si>
    <r>
      <rPr>
        <b/>
        <sz val="10"/>
        <rFont val="Arial"/>
        <family val="2"/>
      </rPr>
      <t>CONC-050-CGSAIT-2025:</t>
    </r>
    <r>
      <rPr>
        <sz val="10"/>
        <rFont val="Arial"/>
        <family val="2"/>
      </rPr>
      <t xml:space="preserve"> CONSTRUCCIÓN DE LA 3RA. ETAPA DEL SISTEMA PLUVIAL, HIDRÁULICO Y SANITARIO DEL CENTRO CULTUTRAL UNIVERSITARIO DE LA UNIVERSIDAD DE GUADALAJARA.</t>
    </r>
  </si>
  <si>
    <r>
      <rPr>
        <b/>
        <sz val="10"/>
        <rFont val="Arial"/>
        <family val="2"/>
      </rPr>
      <t xml:space="preserve">CONC-051-CGSAIT-2024: </t>
    </r>
    <r>
      <rPr>
        <sz val="10"/>
        <rFont val="Arial"/>
        <family val="2"/>
      </rPr>
      <t>ADECUACION DE REJILLAS Y ELEVADORES DE LA PLAZA DEL BICENTENARIO DEL CENTRO CULTURAL UNIVRSITARIO DE LA UNIVERSIDAD DE GUADALAJARA.</t>
    </r>
  </si>
  <si>
    <r>
      <rPr>
        <b/>
        <sz val="10"/>
        <rFont val="Arial"/>
        <family val="2"/>
      </rPr>
      <t>CONC-052-CGSAIT-2024:</t>
    </r>
    <r>
      <rPr>
        <sz val="10"/>
        <rFont val="Arial"/>
        <family val="2"/>
      </rPr>
      <t xml:space="preserve"> REHABILITACION DE LA PLAZA VIADUCTO DEL CENTRO CULTURAL UNIVERSITARIO DE LA UNIVERSIDAD DE GUADALAJARA.</t>
    </r>
  </si>
  <si>
    <r>
      <rPr>
        <b/>
        <sz val="10"/>
        <rFont val="Arial"/>
        <family val="2"/>
      </rPr>
      <t>CONC-053-CGSAIT-2024:</t>
    </r>
    <r>
      <rPr>
        <sz val="10"/>
        <rFont val="Arial"/>
        <family val="2"/>
      </rPr>
      <t xml:space="preserve"> CONTINUIDAD DEN LA CONSTRUCCION DE LOSAS Y LAMBRINES EN NIVEL GALERIAS DEL MUSEO DE CIENCIAS AMBIENTALES DEL CENTRO UNIVERSITARIO DE LA UNIVERSIDAD DE GUADALAJARA.</t>
    </r>
  </si>
  <si>
    <r>
      <rPr>
        <b/>
        <sz val="10"/>
        <rFont val="Arial"/>
        <family val="2"/>
      </rPr>
      <t>CONC-054-CGSAIT-2024:</t>
    </r>
    <r>
      <rPr>
        <sz val="10"/>
        <rFont val="Arial"/>
        <family val="2"/>
      </rPr>
      <t xml:space="preserve"> CONSTRUCCON DE LA PRIMERA ETAPA DE PAISAJISMO EN ARES EXTERIORE DEL MUSEO DE CIENCIAS AMBIENTALE DEL CENTRO CULTURAL UNIVERSITARIO DE LA UNIVERSIDAD DE GUADALAJARA.</t>
    </r>
  </si>
  <si>
    <r>
      <rPr>
        <b/>
        <sz val="10"/>
        <rFont val="Arial"/>
        <family val="2"/>
      </rPr>
      <t xml:space="preserve">CONC-055-CGSAIT-2024: </t>
    </r>
    <r>
      <rPr>
        <sz val="10"/>
        <rFont val="Arial"/>
        <family val="2"/>
      </rPr>
      <t>CONSTRUCCION DE LA TERCERA ETAPA DEL JARDIN EDUCATIVO COMUNITARIO DEL CENTRO CULTURAL UNIVERSITARIO DE LA UNIVERSIDAD DE GUADALAJARA.</t>
    </r>
  </si>
  <si>
    <r>
      <rPr>
        <b/>
        <sz val="10"/>
        <rFont val="Arial"/>
        <family val="2"/>
      </rPr>
      <t>CONC-056-CGSAIT-2024:</t>
    </r>
    <r>
      <rPr>
        <sz val="10"/>
        <rFont val="Arial"/>
        <family val="2"/>
      </rPr>
      <t xml:space="preserve"> RENOVACION DE SANITARIOS DEL EDIFICIO "M" EN PLANTA BAJA DEL CENTRO UNIVERSITARIO DE GUADALAJARA.</t>
    </r>
  </si>
  <si>
    <r>
      <rPr>
        <b/>
        <sz val="10"/>
        <rFont val="Arial"/>
        <family val="2"/>
      </rPr>
      <t xml:space="preserve">CONC-057-CGSAIT-2024: </t>
    </r>
    <r>
      <rPr>
        <sz val="10"/>
        <rFont val="Arial"/>
        <family val="2"/>
      </rPr>
      <t>REHABILITACIÓN DE FACHADA DE ALBERCA Y PINTADO DE SU CUBIERTA EN LAS INSTALACIONES DEPORTIVAS DEL TECNOLOGICO DE LA UNIVERSIDAD DE GUADALAJARA.</t>
    </r>
  </si>
  <si>
    <r>
      <rPr>
        <b/>
        <sz val="10"/>
        <rFont val="Arial"/>
        <family val="2"/>
      </rPr>
      <t xml:space="preserve">INV-001-CGSAIT-2024: </t>
    </r>
    <r>
      <rPr>
        <sz val="10"/>
        <rFont val="Arial"/>
        <family val="2"/>
      </rPr>
      <t>TRABAJOS DE REHABILITACION DE PISOS Y RECUBRIMIENTOS EN MUROS EN EL INSTITUTO TRASDICIPLINAR DE INVESTIGACION Y SERVICIOS DE LA UNIVERSIDAD DE GUADALAJARA.</t>
    </r>
  </si>
  <si>
    <r>
      <rPr>
        <b/>
        <sz val="10"/>
        <rFont val="Arial"/>
        <family val="2"/>
      </rPr>
      <t xml:space="preserve">INV-002-CGSAIT-2024: </t>
    </r>
    <r>
      <rPr>
        <sz val="10"/>
        <rFont val="Arial"/>
        <family val="2"/>
      </rPr>
      <t>REMODELACION DEL COMEDOR GENERAL EN EL RANCHO LA COFRADIA (CUCBA) DE LA UNIVERSIDAD DE GUADALAJARA.</t>
    </r>
  </si>
  <si>
    <r>
      <rPr>
        <b/>
        <sz val="10"/>
        <rFont val="Arial"/>
        <family val="2"/>
      </rPr>
      <t>INV-003-CGSAIT-2024:</t>
    </r>
    <r>
      <rPr>
        <sz val="10"/>
        <rFont val="Arial"/>
        <family val="2"/>
      </rPr>
      <t xml:space="preserve"> ACONDICIONAMIENTO DE BAÑOS EN LOS DIFERENTES NIVELES DEL EDIFICIO Y REPARACIÓN DE DRENAJE GENERAL EN SÓTANO, EN EL EDIFICIO DE INNOVACIÓN ACADÉMICA: CALLE ESCUELA MILITAR DE AVIACIÓN NO 16 COL. LADRÓN DE GUEVARA, GUADALAJARA, JAL.</t>
    </r>
  </si>
  <si>
    <r>
      <rPr>
        <b/>
        <sz val="10"/>
        <rFont val="Arial"/>
        <family val="2"/>
      </rPr>
      <t>INV-004-CGSAIT-2024:</t>
    </r>
    <r>
      <rPr>
        <sz val="10"/>
        <rFont val="Arial"/>
        <family val="2"/>
      </rPr>
      <t xml:space="preserve"> COLOCACION DE PUERTAS DE CRISTAL FALTANTES PARA CONTROL DE VESTIBULO DE SALA PLACIDO DOMINGO Y SALA 2 EN EL CONJUNTO SANTANDER DE ARTES ESCENICAS.</t>
    </r>
  </si>
  <si>
    <r>
      <rPr>
        <b/>
        <sz val="10"/>
        <rFont val="Arial"/>
        <family val="2"/>
      </rPr>
      <t xml:space="preserve">INV-005-CGSAIT-2024: </t>
    </r>
    <r>
      <rPr>
        <sz val="10"/>
        <rFont val="Arial"/>
        <family val="2"/>
      </rPr>
      <t>REMODELACION DE LA LIBRERÍA CARLOS FUENTES DE LA UNIVERSIDAD DE GUADALAJARA.</t>
    </r>
  </si>
  <si>
    <r>
      <rPr>
        <b/>
        <sz val="10"/>
        <rFont val="Arial"/>
        <family val="2"/>
      </rPr>
      <t>INV-006-CGSAIT-2024:</t>
    </r>
    <r>
      <rPr>
        <sz val="10"/>
        <rFont val="Arial"/>
        <family val="2"/>
      </rPr>
      <t xml:space="preserve"> TRABAJOS DE ACONDICIONAMIENTO DEL CENTRO UNIVERSITARIO DE CHAPALA MEDIA PARK DE LA UNIVERSIDAD DE GUADALAJARA.</t>
    </r>
  </si>
  <si>
    <r>
      <rPr>
        <b/>
        <sz val="10"/>
        <rFont val="Arial"/>
        <family val="2"/>
      </rPr>
      <t>INV-008-CGSAIT-2024:</t>
    </r>
    <r>
      <rPr>
        <sz val="10"/>
        <rFont val="Arial"/>
        <family val="2"/>
      </rPr>
      <t xml:space="preserve"> ADECUACIÓN DEL LOBBY RECEPCIÓN EN EL EDIFICIO DEL INSTITUTO TRANSDISCIPLINAR DE INVESTIGACIÓN Y SERVICIOS DE LA UNIVERSIDAD DE GUADALAJARA.</t>
    </r>
  </si>
  <si>
    <r>
      <rPr>
        <b/>
        <sz val="10"/>
        <rFont val="Arial"/>
        <family val="2"/>
      </rPr>
      <t>INV-010-CGSAIT-2024:</t>
    </r>
    <r>
      <rPr>
        <sz val="10"/>
        <rFont val="Arial"/>
        <family val="2"/>
      </rPr>
      <t xml:space="preserve"> ADECUACIÓN DE ESPCIO PARA GIMNASIO EN LA ESCUELA PREPARATORIA REGIONAL DE CASIMIRO CASTILLO.</t>
    </r>
  </si>
  <si>
    <r>
      <rPr>
        <b/>
        <sz val="10"/>
        <rFont val="Arial"/>
        <family val="2"/>
      </rPr>
      <t>INV-011-CGSAIT-2024:</t>
    </r>
    <r>
      <rPr>
        <sz val="10"/>
        <rFont val="Arial"/>
        <family val="2"/>
      </rPr>
      <t xml:space="preserve"> ADECUACIÓN DE ESPACIO PARA GIMNASIO EN LA ESCUELA PREPARATORIA REGIONAL DE CIUDAD GUZMAN.</t>
    </r>
  </si>
  <si>
    <r>
      <rPr>
        <b/>
        <sz val="10"/>
        <rFont val="Arial"/>
        <family val="2"/>
      </rPr>
      <t>INV-012-CGSAIT-2024:</t>
    </r>
    <r>
      <rPr>
        <sz val="10"/>
        <rFont val="Arial"/>
        <family val="2"/>
      </rPr>
      <t xml:space="preserve"> ADECUACION EN GIMNASIO EN PLANTA BAJA EN LA PREPARATORIA REGIONAL DE TLAJOMULCO.</t>
    </r>
  </si>
  <si>
    <r>
      <rPr>
        <b/>
        <sz val="10"/>
        <rFont val="Arial"/>
        <family val="2"/>
      </rPr>
      <t>INV-013-CGSAIT-2024:</t>
    </r>
    <r>
      <rPr>
        <sz val="10"/>
        <rFont val="Arial"/>
        <family val="2"/>
      </rPr>
      <t xml:space="preserve"> REPARACIÓN DE SUBESTACIÓN ELÉCTRICA EN EL TEATRO EXPERIMENTAL DE JALISCO.</t>
    </r>
  </si>
  <si>
    <r>
      <rPr>
        <b/>
        <sz val="10"/>
        <rFont val="Arial"/>
        <family val="2"/>
      </rPr>
      <t>INV-014-CGSAIT-2024:</t>
    </r>
    <r>
      <rPr>
        <sz val="10"/>
        <rFont val="Arial"/>
        <family val="2"/>
      </rPr>
      <t xml:space="preserve"> BASAMENTO PARA ESCULTURA EN LA PLAZA DEL BICENTENARIO DEL CENTRO CULTURAL UNIVERSITARIO DE LA UNIVERSIDAD DE GUADALAJARA.</t>
    </r>
  </si>
  <si>
    <r>
      <rPr>
        <b/>
        <sz val="10"/>
        <rFont val="Arial"/>
        <family val="2"/>
      </rPr>
      <t xml:space="preserve">INV-015-CGSAIT-2024: </t>
    </r>
    <r>
      <rPr>
        <sz val="10"/>
        <rFont val="Arial"/>
        <family val="2"/>
      </rPr>
      <t>TRABAJOS DE MANTENIMIENTO EN LAS OFICINAS DEL ARCHIVO GENERAL BELENES.</t>
    </r>
  </si>
  <si>
    <r>
      <rPr>
        <b/>
        <sz val="10"/>
        <rFont val="Arial"/>
        <family val="2"/>
      </rPr>
      <t>INV-018-CGSAIT-2024:</t>
    </r>
    <r>
      <rPr>
        <sz val="10"/>
        <rFont val="Arial"/>
        <family val="2"/>
      </rPr>
      <t xml:space="preserve"> GIMNASIO DE ESCUELA PREPARATORIA # 20.</t>
    </r>
  </si>
  <si>
    <r>
      <rPr>
        <b/>
        <sz val="10"/>
        <rFont val="Arial"/>
        <family val="2"/>
      </rPr>
      <t>LI-001-CGSAIT-2024:</t>
    </r>
    <r>
      <rPr>
        <sz val="10"/>
        <rFont val="Arial"/>
        <family val="2"/>
      </rPr>
      <t xml:space="preserve"> CIMENTACIÓN Y ESTRUCTURA DEL EDIFICIO DE ENSEÑANZA (RESIDENTES) EN EL HOSPITAL CIVIL DE GUADALAJARA FRAY ANTONIO ALCALDE”.</t>
    </r>
  </si>
  <si>
    <r>
      <rPr>
        <b/>
        <sz val="10"/>
        <rFont val="Arial"/>
        <family val="2"/>
      </rPr>
      <t>LI-005-CGSAIT-2024:</t>
    </r>
    <r>
      <rPr>
        <sz val="10"/>
        <rFont val="Arial"/>
        <family val="2"/>
      </rPr>
      <t xml:space="preserve"> PRIMERA ETAPA DE LA REMODELACION DEL EDIFICIO  "G" DEL CAMPUS UNIVERSITARIO LA NORMAL</t>
    </r>
  </si>
  <si>
    <r>
      <rPr>
        <b/>
        <sz val="10"/>
        <rFont val="Arial"/>
        <family val="2"/>
      </rPr>
      <t xml:space="preserve">LI-012-CGSAIT-2024: </t>
    </r>
    <r>
      <rPr>
        <sz val="10"/>
        <rFont val="Arial"/>
        <family val="2"/>
      </rPr>
      <t>CONSTRUCCION DEL MUSEO DE CIENCIAS AMBIENTALES DEL CENTRO CULTURAL UNIVERSITARIO (QUINTA ETAPA DE INSTALACIONES ELECTRICAS, ILUMINACION, VOZ Y DATOS.</t>
    </r>
  </si>
  <si>
    <r>
      <rPr>
        <b/>
        <sz val="10"/>
        <rFont val="Arial"/>
        <family val="2"/>
      </rPr>
      <t xml:space="preserve">LI-015-CGSAIT-2024: </t>
    </r>
    <r>
      <rPr>
        <sz val="10"/>
        <rFont val="Arial"/>
        <family val="2"/>
      </rPr>
      <t>REFORZAMIENTO DEL EDIFICIO "A" EN EL CENTRO UNIVERSITARIO DE CHAPALA.</t>
    </r>
  </si>
  <si>
    <r>
      <rPr>
        <b/>
        <sz val="10"/>
        <rFont val="Arial"/>
        <family val="2"/>
      </rPr>
      <t>LI-017-CGSAIT-2024:</t>
    </r>
    <r>
      <rPr>
        <sz val="10"/>
        <rFont val="Arial"/>
        <family val="2"/>
      </rPr>
      <t xml:space="preserve"> CONSTRUCCION DEL EDIFICIO DE AULAS MODULO "A" DEL CENTRO UNIVERSITARIO TLAQUEPAQUE.</t>
    </r>
  </si>
  <si>
    <r>
      <rPr>
        <b/>
        <sz val="10"/>
        <rFont val="Arial"/>
        <family val="2"/>
      </rPr>
      <t>LI-018-CGSAIT-2024:</t>
    </r>
    <r>
      <rPr>
        <sz val="10"/>
        <rFont val="Arial"/>
        <family val="2"/>
      </rPr>
      <t xml:space="preserve"> CONSTRUCCION DE LA PRIMERA ETAPA DEL EDIFICIO DE AULAS MODULO "B" DEL CENTRO UNIVERSITARIO DE TLAQUEPAQUE.</t>
    </r>
  </si>
  <si>
    <r>
      <rPr>
        <b/>
        <sz val="10"/>
        <rFont val="Arial"/>
        <family val="2"/>
      </rPr>
      <t xml:space="preserve">LI-022-CGSAIT-2024: </t>
    </r>
    <r>
      <rPr>
        <sz val="10"/>
        <rFont val="Arial"/>
        <family val="2"/>
      </rPr>
      <t>CONSTRUCCION DE LA PRIMERA ETAPA DE CISTERNAS, INSTALACIONES HIDROSANITARIAS, PLUVIAL Y RIEGO DEL MUSEO DE CIENCIAS AMBIENTALES DEL CENTRO CULTURAL UNIVERSITARIO DE LA UNIVERSIDAD DE GUADALAJARA.</t>
    </r>
  </si>
  <si>
    <r>
      <rPr>
        <b/>
        <sz val="10"/>
        <rFont val="Arial"/>
        <family val="2"/>
      </rPr>
      <t>LI-023-CGSAIT-2024:</t>
    </r>
    <r>
      <rPr>
        <sz val="10"/>
        <rFont val="Arial"/>
        <family val="2"/>
      </rPr>
      <t xml:space="preserve"> REHABILITACION DE LA ALBERCA OLIMPICA Y FOS DE CLAVADOS EN LAS INSTALACIONES DEPORTIVAS DEL TECNOLOGICO DE LA UNIVERSIDAD DE GUADALAJARA.</t>
    </r>
  </si>
  <si>
    <r>
      <rPr>
        <b/>
        <sz val="10"/>
        <rFont val="Arial"/>
        <family val="2"/>
      </rPr>
      <t>LI-024-CGSAIT-2024:</t>
    </r>
    <r>
      <rPr>
        <sz val="10"/>
        <rFont val="Arial"/>
        <family val="2"/>
      </rPr>
      <t xml:space="preserve"> CONSTRUCCION DE SEXTA ETAPA DE ALBAÑILERIA, ACABADOS  Y PAISAJISMO EN LA AZOTEA DEL MUSEO DE CIENCIAS AMBIENTALES DEL CENTRO CULTURAL UNIVERSITARIO DE LA UNIVERSIDAD DE GUADALAJARA.</t>
    </r>
  </si>
  <si>
    <r>
      <rPr>
        <b/>
        <sz val="10"/>
        <rFont val="Arial"/>
        <family val="2"/>
      </rPr>
      <t>LI-025-CGSAIT-2024:</t>
    </r>
    <r>
      <rPr>
        <sz val="10"/>
        <rFont val="Arial"/>
        <family val="2"/>
      </rPr>
      <t xml:space="preserve"> CONSTRUCCIÓN DE LA PRIMERA ETAPA DE FACHADA FLOTADA DEL MUSEO DE CIENCIAS AMBIENTALES DEL CENTRO CULTURAR UNIVERSITARIO DE LA UNIVERSIDAD DE GUADALAJARA.</t>
    </r>
  </si>
  <si>
    <r>
      <rPr>
        <b/>
        <sz val="10"/>
        <rFont val="Arial"/>
        <family val="2"/>
      </rPr>
      <t xml:space="preserve">LI-031-CGSAIT-2024: </t>
    </r>
    <r>
      <rPr>
        <sz val="10"/>
        <rFont val="Arial"/>
        <family val="2"/>
      </rPr>
      <t>CONSTRUCCION DE SEGUNDA ETAPA DE ACABADOS E INSTALACIONES DEL AUDITORIO DEL MUSEO DE CIENCIAS AMBIENTALES DEL CENTRO CULTURAL UNIVERSITARIO DE LA UNIVERSIDAD DE GUADALAJARA.</t>
    </r>
  </si>
  <si>
    <r>
      <rPr>
        <b/>
        <sz val="10"/>
        <rFont val="Arial"/>
        <family val="2"/>
      </rPr>
      <t>LI-032-CGSAIT-2024:</t>
    </r>
    <r>
      <rPr>
        <sz val="10"/>
        <rFont val="Arial"/>
        <family val="2"/>
      </rPr>
      <t xml:space="preserve"> CONSTRUCCIÓN DE LA PRIMERA ETAPA DE ESTACIONAMIENTO Y EXPLANADA ORIENTE DEL CENTRO CULTURAL UNIVERSITARIO DE LA UNIVERSIDAD DE GUADALAJARA.</t>
    </r>
  </si>
  <si>
    <r>
      <rPr>
        <b/>
        <sz val="10"/>
        <rFont val="Arial"/>
        <family val="2"/>
      </rPr>
      <t>LI-033-CGSAIT-2024:</t>
    </r>
    <r>
      <rPr>
        <sz val="10"/>
        <rFont val="Arial"/>
        <family val="2"/>
      </rPr>
      <t xml:space="preserve"> CONSTRUCCION DE MUDULO DE SERVICIOS GENERALES, ADECUACION DE CASETAS DE CONTROL DE ACCESO Y AREAS EXTERIORES DEL CENTRO CULTURAL UNIVERSITARIO DE LA UNIVERSIDAD DE GUADALAJARA.</t>
    </r>
  </si>
  <si>
    <r>
      <rPr>
        <b/>
        <sz val="10"/>
        <rFont val="Arial"/>
        <family val="2"/>
      </rPr>
      <t>LI-034-CGSAIT-2024:</t>
    </r>
    <r>
      <rPr>
        <sz val="10"/>
        <rFont val="Arial"/>
        <family val="2"/>
      </rPr>
      <t xml:space="preserve"> CONSTRUCCION DE OCTAVA ETAPA DE ACABADOS E INSTALACIONES DEL VESTIBULO PRINCIPAL DEL MUSEO DE CIENCIAS AMBIENTALES DEL CENTRO CULTURAL UNIVERSITARIO DE LA UNIVERSIDAD DE GUADALAJARA.</t>
    </r>
  </si>
  <si>
    <t>PLANEACIÓN URBANISTICA DE JALISCO, S.A. DE C.V.</t>
  </si>
  <si>
    <t>ARMANDO CUEVAS VILLALOBOS</t>
  </si>
  <si>
    <t>AL-MANSUR CONSTRUCCIONES, S.A. DE C.V</t>
  </si>
  <si>
    <t>ESTRUCTURAS DE CONCRETO Y CONSTRUCTORA, S.A DE C.V.</t>
  </si>
  <si>
    <t>ROGELIO SIERRA OCHOA</t>
  </si>
  <si>
    <t>FRANCISCO JAVIER ENCINAS HERNÁNDEZ</t>
  </si>
  <si>
    <t>ARQ. GERARDO G. LÓPEZ LÓPEZ</t>
  </si>
  <si>
    <t>ING. JORGE  ALBERTO CALVILLO VARGAS</t>
  </si>
  <si>
    <t>ABIETIS, S.A. DE C.V.</t>
  </si>
  <si>
    <t>04/01/12024</t>
  </si>
  <si>
    <t>REDIMAC, PROYECTOS Y CONSTRUCCIONES, S.A. DE C.V.</t>
  </si>
  <si>
    <t>GRUPO CONSTRUCTOR INNOBLACK, S.A. DE C.V.</t>
  </si>
  <si>
    <t>BIBLIOTECA</t>
  </si>
  <si>
    <t>LATERES CONSTRUCCIONES, S.A. DE C.V.</t>
  </si>
  <si>
    <t>ING. JOSÉ MIGUEL ALVAREZ VIDAL</t>
  </si>
  <si>
    <t>IDSAA TECHNOLOGIES, S.A. DE C.V.</t>
  </si>
  <si>
    <t>CCU</t>
  </si>
  <si>
    <t>PLANEACIÓN URBANÍSTICA DE JALISCO, S.A. DE C.V.</t>
  </si>
  <si>
    <t>GRUPO EDIFICADOR MAYAB, S.A. DE C.V.</t>
  </si>
  <si>
    <t>CONSTRUCTORA IZORCAM, S.A. DE C.V.</t>
  </si>
  <si>
    <t>NOVAR INGENIEROS, S.A. DE C.V.</t>
  </si>
  <si>
    <t>CONSTRUCCIONES DARAE, S.A. DE C.V.</t>
  </si>
  <si>
    <t xml:space="preserve">TEUGUAC CONSTRUCTORA, S.A. DE C.V.
</t>
  </si>
  <si>
    <t>ARQ. ULISES SÁNCHEZ BARRAGÁN.</t>
  </si>
  <si>
    <t>TOFAR, S.A. DE C.V.</t>
  </si>
  <si>
    <t>ING. LUIS ARMANDO MARTÍNEZ OCHOA.</t>
  </si>
  <si>
    <r>
      <rPr>
        <b/>
        <sz val="10"/>
        <color indexed="8"/>
        <rFont val="Arial"/>
        <family val="2"/>
      </rPr>
      <t xml:space="preserve">AD-001-CGSAIT-2023: </t>
    </r>
    <r>
      <rPr>
        <sz val="10"/>
        <color indexed="8"/>
        <rFont val="Arial"/>
        <family val="2"/>
      </rPr>
      <t>SUMINISTRO E JNSTALACION DE PERSIANAS ENROLLABLES SCREEN Y BLACK OUT EN PISO 2 LADO SUR DEL EDIFICIO DE LA RECTORJA GENERAL DE LA UNIVERSIDAD DE GUADALAJARA AV. JUAREZ 976.</t>
    </r>
  </si>
  <si>
    <r>
      <rPr>
        <b/>
        <sz val="10"/>
        <color indexed="8"/>
        <rFont val="Arial"/>
        <family val="2"/>
      </rPr>
      <t xml:space="preserve">AD-002-CGSAIT-2023: </t>
    </r>
    <r>
      <rPr>
        <sz val="10"/>
        <color indexed="8"/>
        <rFont val="Arial"/>
        <family val="2"/>
      </rPr>
      <t>CONEXIÓN DE DESCARGA SANITARIA EN AREA DE ESTACIONAMIENTO (ELECTROLINERA) UBICADA EN AV. ENRIQUE DIAZ DE LEON Y AV. VALLARTA EN CONTRA ESQUINA DE LA RECTORIA GENERAL DE LA UNIVERSIDAD DE GUADALAJARA.</t>
    </r>
  </si>
  <si>
    <r>
      <rPr>
        <b/>
        <sz val="10"/>
        <color indexed="8"/>
        <rFont val="Arial"/>
        <family val="2"/>
      </rPr>
      <t>AD-003-CGSAIT-2023:</t>
    </r>
    <r>
      <rPr>
        <sz val="10"/>
        <color indexed="8"/>
        <rFont val="Arial"/>
        <family val="2"/>
      </rPr>
      <t xml:space="preserve"> FABRICACION DE CABINA PARA SITE EN LAS OFICINAS DE SUPERVISION Y CONTROL DE OBRA UBICADA EN CALLE LOPEZ COTILLA # 852.</t>
    </r>
  </si>
  <si>
    <r>
      <rPr>
        <b/>
        <sz val="10"/>
        <color indexed="8"/>
        <rFont val="Arial"/>
        <family val="2"/>
      </rPr>
      <t>AD-004-CGSAlT-2023:</t>
    </r>
    <r>
      <rPr>
        <sz val="11"/>
        <color indexed="8"/>
        <rFont val="Arial"/>
        <family val="2"/>
      </rPr>
      <t xml:space="preserve"> TRABAJOS DE MANTENIMIENTO EN EL PISO DE CONCRETO ESTAMPADO DE LAS BANQUETAS DEL EDIFICIO DE LA RECTORÍA GENERAL DE LA UNIVERSIDAD DE GUADALAJARA.</t>
    </r>
  </si>
  <si>
    <r>
      <rPr>
        <b/>
        <sz val="10"/>
        <color indexed="8"/>
        <rFont val="Arial"/>
        <family val="2"/>
      </rPr>
      <t>AD-005-CGSAIT-2023:</t>
    </r>
    <r>
      <rPr>
        <sz val="10"/>
        <color indexed="8"/>
        <rFont val="Arial"/>
        <family val="2"/>
      </rPr>
      <t xml:space="preserve"> SUMINISTRO E INSTALACION DE PLACAS DE LATON, REFORZAMIENTO Y RESTAURACION DE BASAMENTOS EN EXPLANADA DEL EDIFICIO DE LA RECTORIA GENERAL UBICADA EN AV. JUÁREZ 976.</t>
    </r>
  </si>
  <si>
    <r>
      <rPr>
        <b/>
        <sz val="10"/>
        <color indexed="8"/>
        <rFont val="Arial"/>
        <family val="2"/>
      </rPr>
      <t>AD-006-CGSAIT-2023:</t>
    </r>
    <r>
      <rPr>
        <sz val="10"/>
        <color indexed="8"/>
        <rFont val="Arial"/>
        <family val="2"/>
      </rPr>
      <t xml:space="preserve"> TRABAJOS DE MANTENIMIENTO EN INSTALACIONES DE HIDRONEUMÁTICO, AIRE ACONDICIONADO E INSTALACIONES ELÉCTRICAS EN EL EDIFICIO DE LA FEU.</t>
    </r>
  </si>
  <si>
    <r>
      <rPr>
        <b/>
        <sz val="10"/>
        <color indexed="8"/>
        <rFont val="Arial"/>
        <family val="2"/>
      </rPr>
      <t>AD-007-CGSAIT-2023:</t>
    </r>
    <r>
      <rPr>
        <sz val="10"/>
        <color indexed="8"/>
        <rFont val="Arial"/>
        <family val="2"/>
      </rPr>
      <t xml:space="preserve"> RESTAURACIÓN DE 4 ESCULTURAS DE BRONCE "CONSTANCIO HERNÁNDEZ ALVIRDE", "JOSÉ GUADALUPE ZUNO", "ENRIQUE DIAZ DE LEON", "ANTONIO ALCALDE Y BARRIGA" UBICADAS EN EXPLANADA DEL EDIFICIO DE LA RECTORIA GENERAL UBICADA EN AV. JUÁREZ 976.</t>
    </r>
  </si>
  <si>
    <r>
      <rPr>
        <b/>
        <sz val="10"/>
        <color indexed="8"/>
        <rFont val="Arial"/>
        <family val="2"/>
      </rPr>
      <t>AD-008-CGSAIT-2023:</t>
    </r>
    <r>
      <rPr>
        <sz val="10"/>
        <color indexed="8"/>
        <rFont val="Arial"/>
        <family val="2"/>
      </rPr>
      <t xml:space="preserve"> RESTAURACIÓN DE BASAMENTOS PLACAS DE LATON, REFORZAMIENTO Y EN EXPLANADA DEL EDIFICIO DE LA RECTORIA GENERAL UBICADA EN AV. JUAREZ 976.</t>
    </r>
  </si>
  <si>
    <r>
      <t>AD-009-CGSAIT-2023</t>
    </r>
    <r>
      <rPr>
        <sz val="11"/>
        <color indexed="8"/>
        <rFont val="Arial"/>
        <family val="2"/>
      </rPr>
      <t>: REPOSICIÓN DE LAMINAS DE ACRÍLICO Y GALVANIZADAS EN CUBIERTA DEL ALMACÉN GENERAL.</t>
    </r>
  </si>
  <si>
    <r>
      <t xml:space="preserve">AD-010-CGSAIT-2023: </t>
    </r>
    <r>
      <rPr>
        <sz val="11"/>
        <color indexed="8"/>
        <rFont val="Arial"/>
        <family val="2"/>
      </rPr>
      <t>REMODELACIÓN DE BODEGA EN PISO 2 DEL EDIFCIO DE LA RECTORÍA GENERAL.</t>
    </r>
  </si>
  <si>
    <r>
      <t xml:space="preserve">AD-010A-CGSAIT-2023: </t>
    </r>
    <r>
      <rPr>
        <sz val="11"/>
        <color indexed="8"/>
        <rFont val="Arial"/>
        <family val="2"/>
      </rPr>
      <t>REHABILITACIÓN DE ÁREAS VERDES DEL EDIFICIO DE RECTORÍA GENERAL.</t>
    </r>
  </si>
  <si>
    <r>
      <t xml:space="preserve">AD-010B-CGSAIT-2023: </t>
    </r>
    <r>
      <rPr>
        <sz val="11"/>
        <color indexed="8"/>
        <rFont val="Arial"/>
        <family val="2"/>
      </rPr>
      <t xml:space="preserve">TRABAJOS COMPLEMENTARIOS PARA LA REHABILITACIÓN DE ÁREAS VERDES DEL EDIFICIO DE LA RECTORÍA GENERAL.
</t>
    </r>
  </si>
  <si>
    <r>
      <t>AD-011-CGSAIT-2023:</t>
    </r>
    <r>
      <rPr>
        <sz val="11"/>
        <color indexed="8"/>
        <rFont val="Arial"/>
        <family val="2"/>
      </rPr>
      <t xml:space="preserve"> BAJANTES EN CUBIERTA METÁLICA SOBRE CANCHA DE USOS MÚLTIPLES EN PREPARATORIA REGIONAL DE AMATITÁN DE LA UNIVERSIDAD DE GUADALAJARA.</t>
    </r>
  </si>
  <si>
    <r>
      <t xml:space="preserve">AD-012-CGSAIT-2023: </t>
    </r>
    <r>
      <rPr>
        <sz val="11"/>
        <color indexed="8"/>
        <rFont val="Arial"/>
        <family val="2"/>
      </rPr>
      <t>REPARACIÓN DE LAMINAS GALVANIZADAS EN CUBIERTA DEL ALMACEN GENERAL.</t>
    </r>
  </si>
  <si>
    <r>
      <t xml:space="preserve">AD-013-CGSAIT-2023: </t>
    </r>
    <r>
      <rPr>
        <sz val="11"/>
        <color indexed="8"/>
        <rFont val="Arial"/>
        <family val="2"/>
      </rPr>
      <t>REPARACIÓNDE FUGA DE AGUA EN CUZAPOTLANEJO.</t>
    </r>
  </si>
  <si>
    <r>
      <t xml:space="preserve">AD-014-CGSAIT-2023: </t>
    </r>
    <r>
      <rPr>
        <sz val="11"/>
        <color indexed="8"/>
        <rFont val="Arial"/>
        <family val="2"/>
      </rPr>
      <t>REPARACIÓN DE LAMINAS DE ASBESTO EN EL ÁREA DE ARCHIVO EN EL ALMACEN GENERA, UBICADO EN LOS BELENES, ZAPOPAN, JAL.</t>
    </r>
  </si>
  <si>
    <r>
      <t xml:space="preserve">AD-015-CGEDC-2023: </t>
    </r>
    <r>
      <rPr>
        <sz val="11"/>
        <color indexed="8"/>
        <rFont val="Arial"/>
        <family val="2"/>
      </rPr>
      <t>REPARACIÓN DE LINEA SANITARIA EN BAÑOS Y PINTURA GENERAL EN INSTALACIONES DE CASA BOLIVAR.</t>
    </r>
  </si>
  <si>
    <r>
      <t xml:space="preserve">AD-016-CGSAIT-2023: </t>
    </r>
    <r>
      <rPr>
        <sz val="11"/>
        <color indexed="8"/>
        <rFont val="Arial"/>
        <family val="2"/>
      </rPr>
      <t>MANTENIMIENTO DE EQUIPOS DE A/A EN LAS OFICINAS DE LA UNIDAD DE SUPERVISIÓN Y CONTROL DE OBRA, UBICADA EN CALLE LOPEZ COTILLA NO. 852.</t>
    </r>
  </si>
  <si>
    <r>
      <t>AD-017-CGEDC-2023:</t>
    </r>
    <r>
      <rPr>
        <sz val="11"/>
        <color indexed="8"/>
        <rFont val="Arial"/>
        <family val="2"/>
      </rPr>
      <t xml:space="preserve"> INSTALACIÓN A MEDIDA DE CORRECCIÓN DEL ALIMENTADOR DE ACOMETIDA EN 220 VOLTS EN CASA DE LA DANZA EN CALLE LÓPEZ COTILLA 972.</t>
    </r>
  </si>
  <si>
    <r>
      <t xml:space="preserve">AD-020-CGSAIT-2023: </t>
    </r>
    <r>
      <rPr>
        <sz val="11"/>
        <color indexed="8"/>
        <rFont val="Arial"/>
        <family val="2"/>
      </rPr>
      <t>MANTENIMIENTO DE EQUIPOS DE A/A EN OFICINAS DE LA FEDERACIÓN ESTUDIANTIL UNIVERSITARIA (FEU).</t>
    </r>
  </si>
  <si>
    <r>
      <rPr>
        <b/>
        <sz val="10"/>
        <color indexed="8"/>
        <rFont val="Arial"/>
        <family val="2"/>
      </rPr>
      <t xml:space="preserve">AD-021-CGSAIT-2023: </t>
    </r>
    <r>
      <rPr>
        <sz val="10"/>
        <color indexed="8"/>
        <rFont val="Arial"/>
        <family val="2"/>
      </rPr>
      <t>ARREGLO DE BAJANTE PLUVIAL DAÑADO DESDE P. ALTA, EN EL CENTRO UNIVERSITARIO DE CHAPALA.</t>
    </r>
  </si>
  <si>
    <r>
      <rPr>
        <b/>
        <sz val="10"/>
        <color indexed="8"/>
        <rFont val="Arial"/>
        <family val="2"/>
      </rPr>
      <t xml:space="preserve">AD-022-CGSAIT-2023: </t>
    </r>
    <r>
      <rPr>
        <sz val="10"/>
        <color indexed="8"/>
        <rFont val="Arial"/>
        <family val="2"/>
      </rPr>
      <t>ADECUACIÓN CONTROL DE ILUMINACIÓN EN AREA DE INGRESO, PASILLO, BAÑOS, COMEDOR EN PISO 4 DEL EDIFICIO DE LA UNIVERSIDAD DE GUADALAJARA.</t>
    </r>
  </si>
  <si>
    <r>
      <rPr>
        <b/>
        <sz val="10"/>
        <color indexed="8"/>
        <rFont val="Arial"/>
        <family val="2"/>
      </rPr>
      <t>AD-023-CGSAIT-2023:</t>
    </r>
    <r>
      <rPr>
        <sz val="10"/>
        <color indexed="8"/>
        <rFont val="Arial"/>
        <family val="2"/>
      </rPr>
      <t xml:space="preserve"> INSTALACIÓN DE LINEA DE APROVECHAMIENTO DE GAS L.P. PARA EL LABORATORIO DE MICROBIOLOGÍA EN EL EDIFICIO DEL INSTITUTO TRANSDISCIPLINAR DE INVESTIGACIÓN Y SERVICIOS DE LA UNIVERSIDAD DE GUADALAJARA.</t>
    </r>
  </si>
  <si>
    <r>
      <rPr>
        <b/>
        <sz val="10"/>
        <color indexed="8"/>
        <rFont val="Arial"/>
        <family val="2"/>
      </rPr>
      <t>AD-024-CGAI-2023:</t>
    </r>
    <r>
      <rPr>
        <sz val="10"/>
        <color indexed="8"/>
        <rFont val="Arial"/>
        <family val="2"/>
      </rPr>
      <t xml:space="preserve"> TRABAJOS DE PINTURA EN EDIFICIO DE COORDINACIÓN DE DESARROLLO ACADÉMICO.</t>
    </r>
  </si>
  <si>
    <r>
      <rPr>
        <b/>
        <sz val="10"/>
        <color indexed="8"/>
        <rFont val="Arial"/>
        <family val="2"/>
      </rPr>
      <t>CONC-002-CGSAIT-2023:</t>
    </r>
    <r>
      <rPr>
        <sz val="10"/>
        <color indexed="8"/>
        <rFont val="Arial"/>
        <family val="2"/>
      </rPr>
      <t xml:space="preserve"> INTERVENCION DE EDIFICIO DE AULAS UD-2 (UPZ) EN EL CENTRO UNIVERSITARIO DE TLAJOMULCO, DE LA UNIVERSIDAD DE GUADALAJARA.</t>
    </r>
  </si>
  <si>
    <r>
      <rPr>
        <b/>
        <sz val="10"/>
        <color indexed="8"/>
        <rFont val="Arial"/>
        <family val="2"/>
      </rPr>
      <t>CONC-003-CGSAIT-2023:</t>
    </r>
    <r>
      <rPr>
        <sz val="10"/>
        <color indexed="8"/>
        <rFont val="Arial"/>
        <family val="2"/>
      </rPr>
      <t xml:space="preserve"> TRABAJOS DE IMPERBEABILIZACIÓN EN EL INSTITUTO TRANSDISCIPLINAR DE INVESTIGACIÓN Y SERVICIOS DE LA UNIVERSIDAD DE GUADALAJARA.</t>
    </r>
  </si>
  <si>
    <r>
      <rPr>
        <b/>
        <sz val="10"/>
        <rFont val="Arial"/>
        <family val="2"/>
      </rPr>
      <t xml:space="preserve">CONC-004-CGSAlT-2023: </t>
    </r>
    <r>
      <rPr>
        <sz val="10"/>
        <rFont val="Arial"/>
        <family val="2"/>
      </rPr>
      <t>SEGUNDA ETAPA PARA LA ADECUACION DE CUATRO AULAS EN PLANTA BAJA DEL CENTRO UNIVERSITARIO DE CHAPALA.</t>
    </r>
  </si>
  <si>
    <r>
      <rPr>
        <b/>
        <sz val="10"/>
        <rFont val="Arial"/>
        <family val="2"/>
      </rPr>
      <t>CONC-008-CGSAIT-2023:</t>
    </r>
    <r>
      <rPr>
        <sz val="10"/>
        <rFont val="Arial"/>
        <family val="2"/>
      </rPr>
      <t xml:space="preserve"> ADECUACIÓN A 7 AULAS DEL EDIFICIO "A" EN LA ESCUELA PREPARATORIA NO. 11 DE LA UNIVERSIDAD DE GUADALAJARA.</t>
    </r>
  </si>
  <si>
    <r>
      <rPr>
        <b/>
        <sz val="10"/>
        <rFont val="Arial"/>
        <family val="2"/>
      </rPr>
      <t>CONC-009-CGSAIT-2023:</t>
    </r>
    <r>
      <rPr>
        <sz val="10"/>
        <rFont val="Arial"/>
        <family val="2"/>
      </rPr>
      <t xml:space="preserve"> CONSTRUCCIÓN DE OBRA EXTERIOR PARA MODULOS DE VENTA EN EL NUEVO CAMPUS DEL CUCSH.</t>
    </r>
  </si>
  <si>
    <r>
      <rPr>
        <b/>
        <sz val="10"/>
        <rFont val="Arial"/>
        <family val="2"/>
      </rPr>
      <t>CONC-010-CGSAIT-2023:</t>
    </r>
    <r>
      <rPr>
        <sz val="10"/>
        <rFont val="Arial"/>
        <family val="2"/>
      </rPr>
      <t xml:space="preserve"> TRABAJOS DE CORRECTIVOS Y PREVENTIVOS AL SISTEMA DE AIRE ACONDICIONADO DEL INSTITUTO TRANSDISCIPLINAR DE INVESTIGACIÓN Y SERVICIOS DE LA UNIVERSIDAD DE GUADALAJARA.</t>
    </r>
  </si>
  <si>
    <r>
      <rPr>
        <b/>
        <sz val="10"/>
        <rFont val="Arial"/>
        <family val="2"/>
      </rPr>
      <t xml:space="preserve">CONC-011-CGSAIT-2023: </t>
    </r>
    <r>
      <rPr>
        <sz val="10"/>
        <rFont val="Arial"/>
        <family val="2"/>
      </rPr>
      <t>AMPLIACIÓN Y ADECUACIÓN DE LOS LABORATORIOS DE MICROBIOLOGIA, FISICO-QUÍMICO E INSTRUMENTACIÓN EN EL EDIFICIO DEL INSTITUTO TRANSDICIPLINAR DE INVESTIGACÓN Y SERVICIOS DE LA UNIVERSIDAD DE GUADALAJARA.</t>
    </r>
  </si>
  <si>
    <r>
      <rPr>
        <b/>
        <sz val="10"/>
        <rFont val="Arial"/>
        <family val="2"/>
      </rPr>
      <t>CONC-012-CGSAlT-2023:</t>
    </r>
    <r>
      <rPr>
        <sz val="10"/>
        <rFont val="Arial"/>
        <family val="2"/>
      </rPr>
      <t xml:space="preserve"> RECONTRUCCION DE MURO DE CONTENCION Y RELLENO DE SOCAVON EN EL CAMPUS UNIVERSITARIO DE LA NORMAL.</t>
    </r>
  </si>
  <si>
    <r>
      <rPr>
        <b/>
        <sz val="10"/>
        <rFont val="Arial"/>
        <family val="2"/>
      </rPr>
      <t xml:space="preserve">CONC-013-CGSAIT-2023: </t>
    </r>
    <r>
      <rPr>
        <sz val="10"/>
        <rFont val="Arial"/>
        <family val="2"/>
      </rPr>
      <t>CONTRUCCION DE CUBIERTA DE MEMBRANA PARA CANCHA MULTIUSOS EN LA PREPARATORIA REGIONAL DE COCULA DE LA UNIVERSIDAD DE GUADALAJARA.</t>
    </r>
  </si>
  <si>
    <r>
      <rPr>
        <b/>
        <sz val="10"/>
        <rFont val="Arial"/>
        <family val="2"/>
      </rPr>
      <t>CONC-014-CGSAIT-2023:</t>
    </r>
    <r>
      <rPr>
        <sz val="10"/>
        <rFont val="Arial"/>
        <family val="2"/>
      </rPr>
      <t xml:space="preserve"> IMPLEMENTACIÓN DE ÁREA VERDE ENTRE EDIFICIO DE POSGRADO Y SALUD EN EL CENTRO UNIVERSITARIO DE TONALÁ.</t>
    </r>
  </si>
  <si>
    <r>
      <rPr>
        <b/>
        <sz val="10"/>
        <rFont val="Arial"/>
        <family val="2"/>
      </rPr>
      <t>CONC-016-CGSAIT-2023:</t>
    </r>
    <r>
      <rPr>
        <sz val="10"/>
        <rFont val="Arial"/>
        <family val="2"/>
      </rPr>
      <t xml:space="preserve"> TRABAJOS DE REPARACIÓN DE ENJARRES, RETIRO DE GRAFFITI, IMPERMNEABILIZACIÓN EDIFCIO DE RECTORÍA Y APLICACIÓN DE PINTURA EN EL CAMPUS UNIVERSITARIO DE LA NORMAL.</t>
    </r>
  </si>
  <si>
    <r>
      <rPr>
        <b/>
        <sz val="10"/>
        <rFont val="Arial"/>
        <family val="2"/>
      </rPr>
      <t>CONC-017-CGSAIT-2023:</t>
    </r>
    <r>
      <rPr>
        <sz val="10"/>
        <rFont val="Arial"/>
        <family val="2"/>
      </rPr>
      <t xml:space="preserve"> PRIMERA ETAPA DE AMPLIACIÓN DE OFICINAS EN ELCENTRO DE ANÁLISIS DE DATOS Y SUPERCÓMPUTO (CADS).</t>
    </r>
  </si>
  <si>
    <r>
      <rPr>
        <b/>
        <sz val="10"/>
        <rFont val="Arial"/>
        <family val="2"/>
      </rPr>
      <t xml:space="preserve">CONC-018-CGSAIT-2023: </t>
    </r>
    <r>
      <rPr>
        <sz val="10"/>
        <rFont val="Arial"/>
        <family val="2"/>
      </rPr>
      <t>SISTEMA HIDRONEÚMATICO PARA LA BIBLIOTECA PÚBLICA DEL ESTADO "JUAN JOSÉ ARREOLA" DEL CENTRO CULTURAL UNIVERSITARIO DE LAUNIVERSIDAD DE GUADALAJARA.</t>
    </r>
  </si>
  <si>
    <r>
      <rPr>
        <b/>
        <sz val="10"/>
        <rFont val="Arial"/>
        <family val="2"/>
      </rPr>
      <t xml:space="preserve">CONC-019-CGCE-2023: </t>
    </r>
    <r>
      <rPr>
        <sz val="10"/>
        <rFont val="Arial"/>
        <family val="2"/>
      </rPr>
      <t>REMODELACIÓN DE OFICINAS EN EL PISO -1 DEL EDIFICIO DE RECTORIA GENERAL, EN LA COORDINACIÓN GENERAL DE CONTROL ESCOLAR.</t>
    </r>
  </si>
  <si>
    <r>
      <rPr>
        <b/>
        <sz val="10"/>
        <rFont val="Arial"/>
        <family val="2"/>
      </rPr>
      <t xml:space="preserve">CONC-020-CGSAIT-2023: </t>
    </r>
    <r>
      <rPr>
        <sz val="10"/>
        <rFont val="Arial"/>
        <family val="2"/>
      </rPr>
      <t>IMPERMEABILIZACIÓN Y RENOVACIÓN DE PISO EN ÁREAS DE DIRECCIÓN GENERAL EN LA BIBLIOTECA PÚBLICA DEL ESTADO "JUAN JOSÉ ARREOLA" DEL CENTRO UNIVERSITARIO DE LA UNIVERSIDAD DE GUADALAJARA.</t>
    </r>
  </si>
  <si>
    <r>
      <rPr>
        <b/>
        <sz val="10"/>
        <rFont val="Arial"/>
        <family val="2"/>
      </rPr>
      <t>CONC-022-CGSAIT-2023:</t>
    </r>
    <r>
      <rPr>
        <sz val="10"/>
        <rFont val="Arial"/>
        <family val="2"/>
      </rPr>
      <t xml:space="preserve"> TERMINACIÓN SALA DE EXPOSICIONES TEMPORALES SUR DEL MUSEO DE CIENCIAS AMBIENTALES DEL CENTRO CULTURAL UNIVERSITARIO DE LA UNIVERSIDAD DE GUADALAJARA.</t>
    </r>
  </si>
  <si>
    <r>
      <rPr>
        <b/>
        <sz val="10"/>
        <rFont val="Arial"/>
        <family val="2"/>
      </rPr>
      <t xml:space="preserve">CONC-023-CGSAIT-2023: </t>
    </r>
    <r>
      <rPr>
        <sz val="10"/>
        <rFont val="Arial"/>
        <family val="2"/>
      </rPr>
      <t>REPARACIÓN DE FACHADA E ILUMINACIÓN ARQUITECTONICA POR LA AVENIDA ENRIQUE DIAZ DE LEON DEL MUSEO DE LAS ARTES.</t>
    </r>
  </si>
  <si>
    <r>
      <rPr>
        <b/>
        <sz val="10"/>
        <rFont val="Arial"/>
        <family val="2"/>
      </rPr>
      <t>CONC-024-CGSAIT-2023:</t>
    </r>
    <r>
      <rPr>
        <sz val="10"/>
        <rFont val="Arial"/>
        <family val="2"/>
      </rPr>
      <t xml:space="preserve"> TRABAJOS DE REHABILITACIÓN DE CANCHA DE USOS MULTPLES Y BAÑOS DEL MODULO ATENGUILLO DE LA PREPARATORIA REGIONAL DE AMECA.</t>
    </r>
  </si>
  <si>
    <r>
      <rPr>
        <b/>
        <sz val="10"/>
        <rFont val="Arial"/>
        <family val="2"/>
      </rPr>
      <t>CONC-025-CGSAIT-2023:</t>
    </r>
    <r>
      <rPr>
        <sz val="10"/>
        <rFont val="Arial"/>
        <family val="2"/>
      </rPr>
      <t xml:space="preserve"> SEGUNDA ETAPA DE LA CONSTRUCCIÓN DEL JARDÍN EDUCATIVO COMUNITARIO DEL CENTRO CULTURAL UNIVERSITARIO DE LA UNIVERSIDAD DE GUADALAJARA.</t>
    </r>
  </si>
  <si>
    <r>
      <rPr>
        <b/>
        <sz val="10"/>
        <rFont val="Arial"/>
        <family val="2"/>
      </rPr>
      <t xml:space="preserve">CONC-026-CGSAIT-2023: </t>
    </r>
    <r>
      <rPr>
        <sz val="10"/>
        <rFont val="Arial"/>
        <family val="2"/>
      </rPr>
      <t>IMPERMEABILIZACIÓN DE CUBIERTA DEL TEATRO DIANA DE LA UNIVERSIDAD DE GUADALAJARA.</t>
    </r>
  </si>
  <si>
    <r>
      <rPr>
        <b/>
        <sz val="10"/>
        <rFont val="Arial"/>
        <family val="2"/>
      </rPr>
      <t>CONC-027-CGSAIT-2023:</t>
    </r>
    <r>
      <rPr>
        <b/>
        <sz val="10"/>
        <color indexed="8"/>
        <rFont val="Arial"/>
        <family val="2"/>
      </rPr>
      <t xml:space="preserve"> </t>
    </r>
    <r>
      <rPr>
        <sz val="10"/>
        <color indexed="8"/>
        <rFont val="Arial"/>
        <family val="2"/>
      </rPr>
      <t>TRABAJOS DE MANTENIMIENTO E IMPERMEABILIZACIÓN EN AZOTEAS PARA LOS EDIFICIOS "L, M, N, O, P, Q" DEL CAMPUS UNIVERSITARIO LA NORMAL.</t>
    </r>
  </si>
  <si>
    <r>
      <rPr>
        <b/>
        <sz val="10"/>
        <rFont val="Arial"/>
        <family val="2"/>
      </rPr>
      <t>CONC-029-CGSAIT-2023:</t>
    </r>
    <r>
      <rPr>
        <sz val="10"/>
        <rFont val="Arial"/>
        <family val="2"/>
      </rPr>
      <t xml:space="preserve"> PRIMERA ETAPA DE LA ADECUACIÓN DE INSTALACIONES ELÉCTRICAS PRINCIPALES EN EL RANCHO EXPERIMETRAL LA COFRADIA DE LA UNIVERSIDAD DE GUADALAJARA.</t>
    </r>
  </si>
  <si>
    <r>
      <rPr>
        <b/>
        <sz val="10"/>
        <rFont val="Arial"/>
        <family val="2"/>
      </rPr>
      <t xml:space="preserve">INV-001-CGSAIT-2023: </t>
    </r>
    <r>
      <rPr>
        <sz val="10"/>
        <rFont val="Arial"/>
        <family val="2"/>
      </rPr>
      <t>REPARACIÓN DEL ANUNCIO LUMINOSO ESCUDO Y LEYENDA "UNIVERSIDAD DE GUADALAJARA" "RECTORÍA GENERAL", UBICADO EN EL EDIFICIO DE LA RECTORÍA GENERAL EN AV. JUÁREZ 976.</t>
    </r>
  </si>
  <si>
    <r>
      <rPr>
        <b/>
        <sz val="10"/>
        <rFont val="Arial"/>
        <family val="2"/>
      </rPr>
      <t xml:space="preserve">INV-002-CGSAIT-2023: </t>
    </r>
    <r>
      <rPr>
        <sz val="10"/>
        <rFont val="Arial"/>
        <family val="2"/>
      </rPr>
      <t>TRABAJOS DE ADECUACIONES EN NUEVA SEDE PROULEX CHAPALA.</t>
    </r>
  </si>
  <si>
    <r>
      <rPr>
        <b/>
        <sz val="10"/>
        <rFont val="Arial"/>
        <family val="2"/>
      </rPr>
      <t xml:space="preserve">INV-003-CGSAIT-2023: </t>
    </r>
    <r>
      <rPr>
        <sz val="10"/>
        <rFont val="Arial"/>
        <family val="2"/>
      </rPr>
      <t>TRABAJOS DE REHABILITACIÓN DE PISOS Y RECUBRIMIENTOS EN MUROS EN EL INSTITUTO TRANSDISCIPLINAR DE INVESTIGACIÓN Y SERVICIOS DE LA UNIVERSIDAD DE GUADALAJARA.</t>
    </r>
  </si>
  <si>
    <r>
      <rPr>
        <b/>
        <sz val="10"/>
        <rFont val="Arial"/>
        <family val="2"/>
      </rPr>
      <t>LI-015-CGSAIT-2023:</t>
    </r>
    <r>
      <rPr>
        <sz val="10"/>
        <rFont val="Arial"/>
        <family val="2"/>
      </rPr>
      <t xml:space="preserve"> CONSTRUCCIÓN SÉPTIMA ETAPA DE ALBAÑILERIA Y ACABADOS DEL MUESO DE CIENCIAS AMBIENTALES DEL CENTRO CULTURAL UNIVERSITARIO DE LA UNIVERSIDAD DE GUADALJARA.</t>
    </r>
  </si>
  <si>
    <r>
      <rPr>
        <b/>
        <sz val="10"/>
        <rFont val="Arial"/>
        <family val="2"/>
      </rPr>
      <t>LI-016-CGSAIT-2023:</t>
    </r>
    <r>
      <rPr>
        <sz val="10"/>
        <rFont val="Arial"/>
        <family val="2"/>
      </rPr>
      <t xml:space="preserve"> </t>
    </r>
    <r>
      <rPr>
        <sz val="10"/>
        <color indexed="8"/>
        <rFont val="Arial"/>
        <family val="2"/>
      </rPr>
      <t>CONSTRUCCIÓN DE PAVIMENTOS Y PISO RADIANTE EN NIVEL DE GALERÍAS DEL MUSEO DE CIENCIAS AMBIENTALES DEL CENTRO CULTURAL UNIVERSITARIO DE LA UNIVERSIDAD DE GUADALAJARA.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</si>
</sst>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;[Red]\-&quot;$&quot;#,##0.00"/>
    <numFmt numFmtId="44" formatCode="_-&quot;$&quot;* #,##0.00_-;\-&quot;$&quot;* #,##0.00_-;_-&quot;$&quot;* &quot;-&quot;??_-;_-@_-"/>
    <numFmt numFmtId="164" formatCode="&quot;$&quot;#,##0.00"/>
    <numFmt numFmtId="165" formatCode="[$$-80A]#,##0.00"/>
  </numFmts>
  <fonts count="1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rgb="FF000000"/>
      <name val="Arial"/>
      <family val="2"/>
    </font>
    <font>
      <b/>
      <sz val="12"/>
      <color theme="0"/>
      <name val="Arial"/>
      <family val="2"/>
    </font>
    <font>
      <b/>
      <sz val="10"/>
      <color rgb="FF000000"/>
      <name val="Arial"/>
      <family val="2"/>
    </font>
    <font>
      <sz val="11"/>
      <color indexed="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horizontal="justify" vertical="justify" wrapText="1"/>
    </xf>
    <xf numFmtId="15" fontId="4" fillId="0" borderId="1" xfId="0" applyNumberFormat="1" applyFont="1" applyBorder="1" applyAlignment="1">
      <alignment horizontal="center" vertical="top"/>
    </xf>
    <xf numFmtId="14" fontId="4" fillId="0" borderId="1" xfId="0" applyNumberFormat="1" applyFont="1" applyBorder="1" applyAlignment="1">
      <alignment horizontal="center" vertical="top" wrapText="1"/>
    </xf>
    <xf numFmtId="165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4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top" wrapText="1"/>
    </xf>
    <xf numFmtId="164" fontId="6" fillId="0" borderId="1" xfId="0" applyNumberFormat="1" applyFont="1" applyBorder="1" applyAlignment="1">
      <alignment horizontal="center" vertical="center" wrapText="1"/>
    </xf>
    <xf numFmtId="44" fontId="7" fillId="0" borderId="1" xfId="0" applyNumberFormat="1" applyFont="1" applyBorder="1" applyAlignment="1">
      <alignment horizontal="left" vertical="center"/>
    </xf>
    <xf numFmtId="8" fontId="1" fillId="0" borderId="1" xfId="0" applyNumberFormat="1" applyFont="1" applyBorder="1" applyAlignment="1">
      <alignment horizontal="center" vertical="center"/>
    </xf>
    <xf numFmtId="44" fontId="1" fillId="0" borderId="1" xfId="0" applyNumberFormat="1" applyFont="1" applyBorder="1" applyAlignment="1">
      <alignment vertical="center"/>
    </xf>
    <xf numFmtId="0" fontId="4" fillId="0" borderId="0" xfId="0" applyFont="1" applyAlignment="1">
      <alignment horizontal="center" vertical="center" wrapText="1"/>
    </xf>
    <xf numFmtId="164" fontId="4" fillId="0" borderId="0" xfId="0" applyNumberFormat="1" applyFont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8" fontId="4" fillId="0" borderId="0" xfId="0" applyNumberFormat="1" applyFont="1" applyAlignment="1">
      <alignment horizontal="center" vertical="center"/>
    </xf>
    <xf numFmtId="164" fontId="6" fillId="0" borderId="0" xfId="0" applyNumberFormat="1" applyFont="1" applyAlignment="1">
      <alignment horizontal="center" vertical="center" wrapText="1"/>
    </xf>
    <xf numFmtId="0" fontId="1" fillId="0" borderId="0" xfId="0" applyFont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justify" vertical="center" wrapText="1"/>
    </xf>
    <xf numFmtId="15" fontId="4" fillId="0" borderId="0" xfId="0" applyNumberFormat="1" applyFont="1" applyAlignment="1">
      <alignment horizontal="center" vertical="center"/>
    </xf>
    <xf numFmtId="14" fontId="4" fillId="0" borderId="0" xfId="0" applyNumberFormat="1" applyFont="1" applyAlignment="1">
      <alignment horizontal="center" vertical="center" wrapText="1"/>
    </xf>
    <xf numFmtId="165" fontId="4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justify" vertical="center" wrapText="1"/>
    </xf>
    <xf numFmtId="0" fontId="2" fillId="0" borderId="0" xfId="0" applyFont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45F7B5-1821-4AAC-92B4-6B89412DCE19}">
  <dimension ref="A1:I120"/>
  <sheetViews>
    <sheetView tabSelected="1" workbookViewId="0">
      <selection activeCell="A2" sqref="A2:I54"/>
    </sheetView>
  </sheetViews>
  <sheetFormatPr baseColWidth="10" defaultRowHeight="15" x14ac:dyDescent="0.25"/>
  <cols>
    <col min="2" max="2" width="72.5703125" customWidth="1"/>
    <col min="3" max="3" width="22.140625" customWidth="1"/>
    <col min="4" max="4" width="33.5703125" customWidth="1"/>
    <col min="5" max="5" width="28.7109375" customWidth="1"/>
    <col min="7" max="7" width="13.7109375" customWidth="1"/>
    <col min="8" max="8" width="28.85546875" customWidth="1"/>
    <col min="9" max="9" width="19" customWidth="1"/>
  </cols>
  <sheetData>
    <row r="1" spans="1:9" ht="15.75" x14ac:dyDescent="0.25">
      <c r="A1" s="1" t="s">
        <v>0</v>
      </c>
      <c r="B1" s="2" t="s">
        <v>1</v>
      </c>
      <c r="C1" s="3" t="s">
        <v>2</v>
      </c>
      <c r="D1" s="2" t="s">
        <v>3</v>
      </c>
      <c r="E1" s="2" t="s">
        <v>4</v>
      </c>
      <c r="F1" s="3" t="s">
        <v>5</v>
      </c>
      <c r="G1" s="3" t="s">
        <v>6</v>
      </c>
      <c r="H1" s="3" t="s">
        <v>7</v>
      </c>
      <c r="I1" s="3" t="s">
        <v>8</v>
      </c>
    </row>
    <row r="2" spans="1:9" ht="113.25" customHeight="1" x14ac:dyDescent="0.25">
      <c r="A2" s="27">
        <v>2023</v>
      </c>
      <c r="B2" s="28" t="s">
        <v>172</v>
      </c>
      <c r="C2" s="20" t="s">
        <v>12</v>
      </c>
      <c r="D2" s="21">
        <v>44335.33</v>
      </c>
      <c r="E2" s="22">
        <v>44335.33</v>
      </c>
      <c r="F2" s="29">
        <v>44958</v>
      </c>
      <c r="G2" s="30">
        <v>44965</v>
      </c>
      <c r="H2" s="31" t="s">
        <v>13</v>
      </c>
      <c r="I2" s="20" t="s">
        <v>10</v>
      </c>
    </row>
    <row r="3" spans="1:9" ht="51" x14ac:dyDescent="0.25">
      <c r="A3" s="27">
        <v>2023</v>
      </c>
      <c r="B3" s="28" t="s">
        <v>173</v>
      </c>
      <c r="C3" s="20" t="s">
        <v>146</v>
      </c>
      <c r="D3" s="21">
        <v>82017.61</v>
      </c>
      <c r="E3" s="22">
        <v>81855.8</v>
      </c>
      <c r="F3" s="29">
        <v>44958</v>
      </c>
      <c r="G3" s="30">
        <v>44965</v>
      </c>
      <c r="H3" s="31" t="s">
        <v>13</v>
      </c>
      <c r="I3" s="20" t="s">
        <v>10</v>
      </c>
    </row>
    <row r="4" spans="1:9" ht="38.25" x14ac:dyDescent="0.25">
      <c r="A4" s="27">
        <v>2023</v>
      </c>
      <c r="B4" s="28" t="s">
        <v>174</v>
      </c>
      <c r="C4" s="23" t="s">
        <v>17</v>
      </c>
      <c r="D4" s="21">
        <v>23593.72</v>
      </c>
      <c r="E4" s="21">
        <v>23593.72</v>
      </c>
      <c r="F4" s="29">
        <v>44958</v>
      </c>
      <c r="G4" s="30">
        <v>44965</v>
      </c>
      <c r="H4" s="31" t="s">
        <v>22</v>
      </c>
      <c r="I4" s="20" t="s">
        <v>10</v>
      </c>
    </row>
    <row r="5" spans="1:9" ht="42.75" x14ac:dyDescent="0.25">
      <c r="A5" s="27">
        <v>2023</v>
      </c>
      <c r="B5" s="28" t="s">
        <v>175</v>
      </c>
      <c r="C5" s="23" t="s">
        <v>147</v>
      </c>
      <c r="D5" s="21">
        <v>60030</v>
      </c>
      <c r="E5" s="21">
        <v>60030</v>
      </c>
      <c r="F5" s="29">
        <v>44981</v>
      </c>
      <c r="G5" s="30">
        <v>44988</v>
      </c>
      <c r="H5" s="31" t="s">
        <v>24</v>
      </c>
      <c r="I5" s="20" t="s">
        <v>10</v>
      </c>
    </row>
    <row r="6" spans="1:9" ht="38.25" x14ac:dyDescent="0.25">
      <c r="A6" s="27">
        <v>2023</v>
      </c>
      <c r="B6" s="28" t="s">
        <v>176</v>
      </c>
      <c r="C6" s="23" t="s">
        <v>148</v>
      </c>
      <c r="D6" s="21">
        <v>106090.72</v>
      </c>
      <c r="E6" s="21">
        <v>106090.72</v>
      </c>
      <c r="F6" s="29">
        <v>44981</v>
      </c>
      <c r="G6" s="30">
        <v>44988</v>
      </c>
      <c r="H6" s="31" t="s">
        <v>24</v>
      </c>
      <c r="I6" s="20" t="s">
        <v>10</v>
      </c>
    </row>
    <row r="7" spans="1:9" ht="51" x14ac:dyDescent="0.25">
      <c r="A7" s="27">
        <v>2023</v>
      </c>
      <c r="B7" s="28" t="s">
        <v>177</v>
      </c>
      <c r="C7" s="23" t="s">
        <v>149</v>
      </c>
      <c r="D7" s="21">
        <v>24998</v>
      </c>
      <c r="E7" s="21">
        <v>24998</v>
      </c>
      <c r="F7" s="29">
        <v>45000</v>
      </c>
      <c r="G7" s="30">
        <v>45009</v>
      </c>
      <c r="H7" s="31" t="s">
        <v>27</v>
      </c>
      <c r="I7" s="20" t="s">
        <v>10</v>
      </c>
    </row>
    <row r="8" spans="1:9" ht="51" x14ac:dyDescent="0.25">
      <c r="A8" s="27">
        <v>2023</v>
      </c>
      <c r="B8" s="28" t="s">
        <v>178</v>
      </c>
      <c r="C8" s="23" t="s">
        <v>148</v>
      </c>
      <c r="D8" s="21">
        <v>268656</v>
      </c>
      <c r="E8" s="21">
        <v>215747.4</v>
      </c>
      <c r="F8" s="29">
        <v>45002</v>
      </c>
      <c r="G8" s="30">
        <v>45012</v>
      </c>
      <c r="H8" s="31" t="s">
        <v>24</v>
      </c>
      <c r="I8" s="20" t="s">
        <v>10</v>
      </c>
    </row>
    <row r="9" spans="1:9" ht="38.25" x14ac:dyDescent="0.25">
      <c r="A9" s="27">
        <v>2023</v>
      </c>
      <c r="B9" s="28" t="s">
        <v>179</v>
      </c>
      <c r="C9" s="23" t="s">
        <v>148</v>
      </c>
      <c r="D9" s="21">
        <v>39567.81</v>
      </c>
      <c r="E9" s="21">
        <v>39567.81</v>
      </c>
      <c r="F9" s="29">
        <v>45003</v>
      </c>
      <c r="G9" s="30">
        <v>45013</v>
      </c>
      <c r="H9" s="31" t="s">
        <v>24</v>
      </c>
      <c r="I9" s="20" t="s">
        <v>10</v>
      </c>
    </row>
    <row r="10" spans="1:9" ht="51" x14ac:dyDescent="0.25">
      <c r="A10" s="27">
        <v>2023</v>
      </c>
      <c r="B10" s="32" t="s">
        <v>180</v>
      </c>
      <c r="C10" s="23" t="s">
        <v>149</v>
      </c>
      <c r="D10" s="21">
        <v>163142.03</v>
      </c>
      <c r="E10" s="21">
        <v>163138.54999999999</v>
      </c>
      <c r="F10" s="29">
        <v>45016</v>
      </c>
      <c r="G10" s="30">
        <v>45043</v>
      </c>
      <c r="H10" s="31" t="s">
        <v>14</v>
      </c>
      <c r="I10" s="20" t="s">
        <v>10</v>
      </c>
    </row>
    <row r="11" spans="1:9" ht="38.25" x14ac:dyDescent="0.25">
      <c r="A11" s="27">
        <v>2023</v>
      </c>
      <c r="B11" s="32" t="s">
        <v>181</v>
      </c>
      <c r="C11" s="23" t="s">
        <v>148</v>
      </c>
      <c r="D11" s="21">
        <v>42945.75</v>
      </c>
      <c r="E11" s="21">
        <v>42149.95</v>
      </c>
      <c r="F11" s="29">
        <v>45016</v>
      </c>
      <c r="G11" s="30">
        <v>45030</v>
      </c>
      <c r="H11" s="31" t="s">
        <v>24</v>
      </c>
      <c r="I11" s="20" t="s">
        <v>10</v>
      </c>
    </row>
    <row r="12" spans="1:9" ht="29.25" x14ac:dyDescent="0.25">
      <c r="A12" s="27">
        <v>2023</v>
      </c>
      <c r="B12" s="32" t="s">
        <v>182</v>
      </c>
      <c r="C12" s="23" t="s">
        <v>150</v>
      </c>
      <c r="D12" s="21">
        <v>134676</v>
      </c>
      <c r="E12" s="21">
        <v>134676</v>
      </c>
      <c r="F12" s="29">
        <v>45034</v>
      </c>
      <c r="G12" s="30">
        <v>45064</v>
      </c>
      <c r="H12" s="31" t="s">
        <v>24</v>
      </c>
      <c r="I12" s="20" t="s">
        <v>10</v>
      </c>
    </row>
    <row r="13" spans="1:9" ht="57.75" x14ac:dyDescent="0.25">
      <c r="A13" s="27">
        <v>2023</v>
      </c>
      <c r="B13" s="32" t="s">
        <v>183</v>
      </c>
      <c r="C13" s="23" t="s">
        <v>150</v>
      </c>
      <c r="D13" s="21">
        <v>62164.4</v>
      </c>
      <c r="E13" s="21">
        <v>62106.400000000001</v>
      </c>
      <c r="F13" s="29">
        <v>45034</v>
      </c>
      <c r="G13" s="30">
        <v>45064</v>
      </c>
      <c r="H13" s="31" t="s">
        <v>24</v>
      </c>
      <c r="I13" s="20" t="s">
        <v>10</v>
      </c>
    </row>
    <row r="14" spans="1:9" ht="43.5" x14ac:dyDescent="0.25">
      <c r="A14" s="27">
        <v>2023</v>
      </c>
      <c r="B14" s="32" t="s">
        <v>184</v>
      </c>
      <c r="C14" s="23" t="s">
        <v>17</v>
      </c>
      <c r="D14" s="21">
        <v>17099.509999999998</v>
      </c>
      <c r="E14" s="21">
        <v>17099.509999999998</v>
      </c>
      <c r="F14" s="29">
        <v>45070</v>
      </c>
      <c r="G14" s="30">
        <v>45075</v>
      </c>
      <c r="H14" s="31" t="s">
        <v>16</v>
      </c>
      <c r="I14" s="20" t="s">
        <v>10</v>
      </c>
    </row>
    <row r="15" spans="1:9" ht="51" x14ac:dyDescent="0.25">
      <c r="A15" s="27">
        <v>2023</v>
      </c>
      <c r="B15" s="32" t="s">
        <v>185</v>
      </c>
      <c r="C15" s="23" t="s">
        <v>40</v>
      </c>
      <c r="D15" s="21">
        <v>9825.2000000000007</v>
      </c>
      <c r="E15" s="21">
        <v>9825.2000000000007</v>
      </c>
      <c r="F15" s="29">
        <v>45085</v>
      </c>
      <c r="G15" s="30">
        <v>45100</v>
      </c>
      <c r="H15" s="31" t="s">
        <v>14</v>
      </c>
      <c r="I15" s="20" t="s">
        <v>10</v>
      </c>
    </row>
    <row r="16" spans="1:9" ht="38.25" x14ac:dyDescent="0.25">
      <c r="A16" s="27">
        <v>2023</v>
      </c>
      <c r="B16" s="32" t="s">
        <v>186</v>
      </c>
      <c r="C16" s="23" t="s">
        <v>37</v>
      </c>
      <c r="D16" s="21">
        <v>20000</v>
      </c>
      <c r="E16" s="21">
        <v>20000</v>
      </c>
      <c r="F16" s="29">
        <v>45107</v>
      </c>
      <c r="G16" s="30">
        <v>45114</v>
      </c>
      <c r="H16" s="31" t="s">
        <v>22</v>
      </c>
      <c r="I16" s="20" t="s">
        <v>10</v>
      </c>
    </row>
    <row r="17" spans="1:9" ht="51" x14ac:dyDescent="0.25">
      <c r="A17" s="27">
        <v>2023</v>
      </c>
      <c r="B17" s="32" t="s">
        <v>187</v>
      </c>
      <c r="C17" s="23" t="s">
        <v>149</v>
      </c>
      <c r="D17" s="21">
        <v>3387.2</v>
      </c>
      <c r="E17" s="21">
        <v>3387.2</v>
      </c>
      <c r="F17" s="29">
        <v>45107</v>
      </c>
      <c r="G17" s="30">
        <v>45111</v>
      </c>
      <c r="H17" s="31" t="s">
        <v>14</v>
      </c>
      <c r="I17" s="20" t="s">
        <v>10</v>
      </c>
    </row>
    <row r="18" spans="1:9" ht="57" x14ac:dyDescent="0.25">
      <c r="A18" s="27">
        <v>2023</v>
      </c>
      <c r="B18" s="32" t="s">
        <v>188</v>
      </c>
      <c r="C18" s="24" t="s">
        <v>41</v>
      </c>
      <c r="D18" s="21">
        <v>114130.98</v>
      </c>
      <c r="E18" s="21">
        <v>114130.98</v>
      </c>
      <c r="F18" s="29">
        <v>45161</v>
      </c>
      <c r="G18" s="30">
        <v>45203</v>
      </c>
      <c r="H18" s="31" t="s">
        <v>14</v>
      </c>
      <c r="I18" s="20" t="s">
        <v>10</v>
      </c>
    </row>
    <row r="19" spans="1:9" ht="43.5" x14ac:dyDescent="0.25">
      <c r="A19" s="27">
        <v>2023</v>
      </c>
      <c r="B19" s="32" t="s">
        <v>189</v>
      </c>
      <c r="C19" s="23" t="s">
        <v>17</v>
      </c>
      <c r="D19" s="21">
        <v>22446</v>
      </c>
      <c r="E19" s="21">
        <v>22446</v>
      </c>
      <c r="F19" s="29">
        <v>45176</v>
      </c>
      <c r="G19" s="30">
        <v>45183</v>
      </c>
      <c r="H19" s="31" t="s">
        <v>14</v>
      </c>
      <c r="I19" s="20" t="s">
        <v>10</v>
      </c>
    </row>
    <row r="20" spans="1:9" ht="43.5" x14ac:dyDescent="0.25">
      <c r="A20" s="27">
        <v>2023</v>
      </c>
      <c r="B20" s="32" t="s">
        <v>190</v>
      </c>
      <c r="C20" s="23" t="s">
        <v>151</v>
      </c>
      <c r="D20" s="25">
        <v>16472</v>
      </c>
      <c r="E20" s="25">
        <v>16472</v>
      </c>
      <c r="F20" s="29">
        <v>45188</v>
      </c>
      <c r="G20" s="30">
        <v>45193</v>
      </c>
      <c r="H20" s="31" t="s">
        <v>27</v>
      </c>
      <c r="I20" s="20" t="s">
        <v>10</v>
      </c>
    </row>
    <row r="21" spans="1:9" ht="38.25" x14ac:dyDescent="0.25">
      <c r="A21" s="27">
        <v>2023</v>
      </c>
      <c r="B21" s="32" t="s">
        <v>191</v>
      </c>
      <c r="C21" s="23" t="s">
        <v>17</v>
      </c>
      <c r="D21" s="25">
        <v>25253.03</v>
      </c>
      <c r="E21" s="25">
        <v>25253.03</v>
      </c>
      <c r="F21" s="29">
        <v>45199</v>
      </c>
      <c r="G21" s="30">
        <v>45206</v>
      </c>
      <c r="H21" s="31" t="s">
        <v>14</v>
      </c>
      <c r="I21" s="20" t="s">
        <v>10</v>
      </c>
    </row>
    <row r="22" spans="1:9" ht="38.25" x14ac:dyDescent="0.25">
      <c r="A22" s="27">
        <v>2023</v>
      </c>
      <c r="B22" s="28" t="s">
        <v>192</v>
      </c>
      <c r="C22" s="23" t="s">
        <v>37</v>
      </c>
      <c r="D22" s="21">
        <v>45584.959999999999</v>
      </c>
      <c r="E22" s="21">
        <v>38649.67</v>
      </c>
      <c r="F22" s="29">
        <v>3</v>
      </c>
      <c r="G22" s="30">
        <v>45225</v>
      </c>
      <c r="H22" s="31" t="s">
        <v>152</v>
      </c>
      <c r="I22" s="20" t="s">
        <v>10</v>
      </c>
    </row>
    <row r="23" spans="1:9" ht="38.25" x14ac:dyDescent="0.25">
      <c r="A23" s="27">
        <v>2023</v>
      </c>
      <c r="B23" s="28" t="s">
        <v>193</v>
      </c>
      <c r="C23" s="23" t="s">
        <v>148</v>
      </c>
      <c r="D23" s="21">
        <v>27068.16</v>
      </c>
      <c r="E23" s="21">
        <f>24980.16+2088</f>
        <v>27068.16</v>
      </c>
      <c r="F23" s="29">
        <v>45253</v>
      </c>
      <c r="G23" s="30">
        <v>45260</v>
      </c>
      <c r="H23" s="31" t="s">
        <v>24</v>
      </c>
      <c r="I23" s="20" t="s">
        <v>10</v>
      </c>
    </row>
    <row r="24" spans="1:9" ht="51" x14ac:dyDescent="0.25">
      <c r="A24" s="27">
        <v>2023</v>
      </c>
      <c r="B24" s="28" t="s">
        <v>194</v>
      </c>
      <c r="C24" s="23" t="s">
        <v>17</v>
      </c>
      <c r="D24" s="21">
        <v>167363.79999999999</v>
      </c>
      <c r="E24" s="21">
        <v>166195.14000000001</v>
      </c>
      <c r="F24" s="29">
        <v>45267</v>
      </c>
      <c r="G24" s="30">
        <v>45296</v>
      </c>
      <c r="H24" s="31" t="s">
        <v>153</v>
      </c>
      <c r="I24" s="20" t="s">
        <v>10</v>
      </c>
    </row>
    <row r="25" spans="1:9" ht="25.5" x14ac:dyDescent="0.25">
      <c r="A25" s="27">
        <v>2023</v>
      </c>
      <c r="B25" s="28" t="s">
        <v>195</v>
      </c>
      <c r="C25" s="23" t="s">
        <v>154</v>
      </c>
      <c r="D25" s="21">
        <v>230175.38</v>
      </c>
      <c r="E25" s="21">
        <v>168034.93</v>
      </c>
      <c r="F25" s="29">
        <v>45274</v>
      </c>
      <c r="G25" s="30" t="s">
        <v>155</v>
      </c>
      <c r="H25" s="31" t="s">
        <v>16</v>
      </c>
      <c r="I25" s="20" t="s">
        <v>10</v>
      </c>
    </row>
    <row r="26" spans="1:9" ht="51" x14ac:dyDescent="0.25">
      <c r="A26" s="27">
        <v>2023</v>
      </c>
      <c r="B26" s="28" t="s">
        <v>196</v>
      </c>
      <c r="C26" s="23" t="s">
        <v>156</v>
      </c>
      <c r="D26" s="21">
        <v>3448603.83</v>
      </c>
      <c r="E26" s="21">
        <v>3362392.82</v>
      </c>
      <c r="F26" s="29">
        <v>45009</v>
      </c>
      <c r="G26" s="30">
        <v>45174</v>
      </c>
      <c r="H26" s="31" t="s">
        <v>16</v>
      </c>
      <c r="I26" s="20" t="s">
        <v>10</v>
      </c>
    </row>
    <row r="27" spans="1:9" ht="51" x14ac:dyDescent="0.25">
      <c r="A27" s="27">
        <v>2023</v>
      </c>
      <c r="B27" s="28" t="s">
        <v>197</v>
      </c>
      <c r="C27" s="23" t="s">
        <v>157</v>
      </c>
      <c r="D27" s="21">
        <v>859057.84</v>
      </c>
      <c r="E27" s="21">
        <v>859055.41</v>
      </c>
      <c r="F27" s="29">
        <v>45019</v>
      </c>
      <c r="G27" s="30">
        <v>45078</v>
      </c>
      <c r="H27" s="31" t="s">
        <v>158</v>
      </c>
      <c r="I27" s="20" t="s">
        <v>10</v>
      </c>
    </row>
    <row r="28" spans="1:9" ht="38.25" x14ac:dyDescent="0.25">
      <c r="A28" s="27">
        <v>2023</v>
      </c>
      <c r="B28" s="33" t="s">
        <v>198</v>
      </c>
      <c r="C28" s="23" t="s">
        <v>37</v>
      </c>
      <c r="D28" s="21">
        <v>978135.27</v>
      </c>
      <c r="E28" s="22">
        <v>978135.27</v>
      </c>
      <c r="F28" s="29">
        <v>45040</v>
      </c>
      <c r="G28" s="30">
        <v>45114</v>
      </c>
      <c r="H28" s="31" t="s">
        <v>16</v>
      </c>
      <c r="I28" s="20" t="s">
        <v>10</v>
      </c>
    </row>
    <row r="29" spans="1:9" ht="38.25" x14ac:dyDescent="0.25">
      <c r="A29" s="27">
        <v>2023</v>
      </c>
      <c r="B29" s="33" t="s">
        <v>199</v>
      </c>
      <c r="C29" s="23" t="s">
        <v>159</v>
      </c>
      <c r="D29" s="21">
        <v>2003895.21</v>
      </c>
      <c r="E29" s="22">
        <v>2002396.26</v>
      </c>
      <c r="F29" s="29">
        <v>45164</v>
      </c>
      <c r="G29" s="30">
        <v>45344</v>
      </c>
      <c r="H29" s="31" t="s">
        <v>16</v>
      </c>
      <c r="I29" s="20" t="s">
        <v>10</v>
      </c>
    </row>
    <row r="30" spans="1:9" ht="38.25" x14ac:dyDescent="0.25">
      <c r="A30" s="27">
        <v>2023</v>
      </c>
      <c r="B30" s="33" t="s">
        <v>200</v>
      </c>
      <c r="C30" s="23" t="s">
        <v>47</v>
      </c>
      <c r="D30" s="21">
        <v>1584498.85</v>
      </c>
      <c r="E30" s="22">
        <f>385892.83+122490.41+306827.4+303998.94+371089.15+93204.48</f>
        <v>1583503.21</v>
      </c>
      <c r="F30" s="29">
        <v>45168</v>
      </c>
      <c r="G30" s="30">
        <v>45258</v>
      </c>
      <c r="H30" s="31" t="s">
        <v>160</v>
      </c>
      <c r="I30" s="20" t="s">
        <v>10</v>
      </c>
    </row>
    <row r="31" spans="1:9" ht="38.25" x14ac:dyDescent="0.25">
      <c r="A31" s="27">
        <v>2023</v>
      </c>
      <c r="B31" s="33" t="s">
        <v>201</v>
      </c>
      <c r="C31" s="23" t="s">
        <v>161</v>
      </c>
      <c r="D31" s="21">
        <v>780816.44</v>
      </c>
      <c r="E31" s="22">
        <f>202085.89+532038.74</f>
        <v>734124.63</v>
      </c>
      <c r="F31" s="29">
        <v>45190</v>
      </c>
      <c r="G31" s="30">
        <v>45554</v>
      </c>
      <c r="H31" s="31" t="s">
        <v>162</v>
      </c>
      <c r="I31" s="20" t="s">
        <v>10</v>
      </c>
    </row>
    <row r="32" spans="1:9" ht="51" x14ac:dyDescent="0.25">
      <c r="A32" s="27">
        <v>2023</v>
      </c>
      <c r="B32" s="33" t="s">
        <v>202</v>
      </c>
      <c r="C32" s="24" t="s">
        <v>17</v>
      </c>
      <c r="D32" s="21">
        <v>2905508.45</v>
      </c>
      <c r="E32" s="22">
        <f>688827.73+474465.02+1498413.01+243802.69</f>
        <v>2905508.4499999997</v>
      </c>
      <c r="F32" s="29">
        <v>45191</v>
      </c>
      <c r="G32" s="30">
        <v>45337</v>
      </c>
      <c r="H32" s="31" t="s">
        <v>162</v>
      </c>
      <c r="I32" s="20" t="s">
        <v>10</v>
      </c>
    </row>
    <row r="33" spans="1:9" ht="38.25" x14ac:dyDescent="0.25">
      <c r="A33" s="27">
        <v>2023</v>
      </c>
      <c r="B33" s="33" t="s">
        <v>203</v>
      </c>
      <c r="C33" s="23" t="s">
        <v>163</v>
      </c>
      <c r="D33" s="21">
        <v>1228508.93</v>
      </c>
      <c r="E33" s="22">
        <f>215080.27+221869.6+368400.9+410195.07+10424.04</f>
        <v>1225969.8800000001</v>
      </c>
      <c r="F33" s="29">
        <v>45189</v>
      </c>
      <c r="G33" s="30">
        <v>45268</v>
      </c>
      <c r="H33" s="31" t="s">
        <v>24</v>
      </c>
      <c r="I33" s="20" t="s">
        <v>10</v>
      </c>
    </row>
    <row r="34" spans="1:9" ht="38.25" x14ac:dyDescent="0.25">
      <c r="A34" s="27">
        <v>2023</v>
      </c>
      <c r="B34" s="33" t="s">
        <v>204</v>
      </c>
      <c r="C34" s="23" t="s">
        <v>164</v>
      </c>
      <c r="D34" s="21">
        <v>4829996.57</v>
      </c>
      <c r="E34" s="22">
        <f>837003.08+3286956.25+519245.8+186791.3</f>
        <v>4829996.43</v>
      </c>
      <c r="F34" s="29">
        <v>45272</v>
      </c>
      <c r="G34" s="30">
        <v>45436</v>
      </c>
      <c r="H34" s="31" t="s">
        <v>22</v>
      </c>
      <c r="I34" s="20" t="s">
        <v>10</v>
      </c>
    </row>
    <row r="35" spans="1:9" ht="25.5" x14ac:dyDescent="0.25">
      <c r="A35" s="27"/>
      <c r="B35" s="33"/>
      <c r="C35" s="26" t="s">
        <v>44</v>
      </c>
      <c r="D35" s="21">
        <v>965508.6</v>
      </c>
      <c r="E35" s="22">
        <f>865900.55+84539.69</f>
        <v>950440.24</v>
      </c>
      <c r="F35" s="29">
        <v>45272</v>
      </c>
      <c r="G35" s="30">
        <v>45436</v>
      </c>
      <c r="H35" s="31" t="s">
        <v>22</v>
      </c>
      <c r="I35" s="20" t="s">
        <v>10</v>
      </c>
    </row>
    <row r="36" spans="1:9" ht="38.25" x14ac:dyDescent="0.25">
      <c r="A36" s="27">
        <v>2023</v>
      </c>
      <c r="B36" s="33" t="s">
        <v>205</v>
      </c>
      <c r="C36" s="23" t="s">
        <v>35</v>
      </c>
      <c r="D36" s="21">
        <v>846606.05</v>
      </c>
      <c r="E36" s="22">
        <v>846592.97</v>
      </c>
      <c r="F36" s="29">
        <v>45192</v>
      </c>
      <c r="G36" s="30">
        <v>45247</v>
      </c>
      <c r="H36" s="31" t="s">
        <v>14</v>
      </c>
      <c r="I36" s="20" t="s">
        <v>10</v>
      </c>
    </row>
    <row r="37" spans="1:9" ht="38.25" x14ac:dyDescent="0.25">
      <c r="A37" s="27">
        <v>2023</v>
      </c>
      <c r="B37" s="33" t="s">
        <v>206</v>
      </c>
      <c r="C37" s="23" t="s">
        <v>163</v>
      </c>
      <c r="D37" s="21">
        <v>1835408.16</v>
      </c>
      <c r="E37" s="22">
        <v>1835408.02</v>
      </c>
      <c r="F37" s="29">
        <v>45220</v>
      </c>
      <c r="G37" s="30">
        <v>45299</v>
      </c>
      <c r="H37" s="31" t="s">
        <v>24</v>
      </c>
      <c r="I37" s="20" t="s">
        <v>10</v>
      </c>
    </row>
    <row r="38" spans="1:9" ht="25.5" x14ac:dyDescent="0.25">
      <c r="A38" s="27">
        <v>2023</v>
      </c>
      <c r="B38" s="33" t="s">
        <v>207</v>
      </c>
      <c r="C38" s="23" t="s">
        <v>165</v>
      </c>
      <c r="D38" s="21">
        <v>5989039.4900000002</v>
      </c>
      <c r="E38" s="22">
        <v>5988622.3600000003</v>
      </c>
      <c r="F38" s="29">
        <v>45222</v>
      </c>
      <c r="G38" s="30">
        <v>45580</v>
      </c>
      <c r="H38" s="31" t="s">
        <v>14</v>
      </c>
      <c r="I38" s="20" t="s">
        <v>10</v>
      </c>
    </row>
    <row r="39" spans="1:9" ht="38.25" x14ac:dyDescent="0.25">
      <c r="A39" s="27">
        <v>2023</v>
      </c>
      <c r="B39" s="33" t="s">
        <v>208</v>
      </c>
      <c r="C39" s="23" t="s">
        <v>166</v>
      </c>
      <c r="D39" s="21">
        <v>665718.77</v>
      </c>
      <c r="E39" s="22">
        <v>665718.77</v>
      </c>
      <c r="F39" s="29">
        <v>45224</v>
      </c>
      <c r="G39" s="30">
        <v>45253</v>
      </c>
      <c r="H39" s="31" t="s">
        <v>162</v>
      </c>
      <c r="I39" s="20" t="s">
        <v>10</v>
      </c>
    </row>
    <row r="40" spans="1:9" ht="38.25" x14ac:dyDescent="0.25">
      <c r="A40" s="27">
        <v>2023</v>
      </c>
      <c r="B40" s="33" t="s">
        <v>209</v>
      </c>
      <c r="C40" s="23" t="s">
        <v>12</v>
      </c>
      <c r="D40" s="21">
        <v>3849220.4</v>
      </c>
      <c r="E40" s="22">
        <f>628334.86+251299.06+439741.08+673377.01+477721.22+958493.71+337884.52+82367.16</f>
        <v>3849218.62</v>
      </c>
      <c r="F40" s="29">
        <v>45258</v>
      </c>
      <c r="G40" s="30">
        <v>45407</v>
      </c>
      <c r="H40" s="31" t="s">
        <v>24</v>
      </c>
      <c r="I40" s="20" t="s">
        <v>10</v>
      </c>
    </row>
    <row r="41" spans="1:9" ht="25.5" x14ac:dyDescent="0.25">
      <c r="A41" s="27"/>
      <c r="B41" s="33"/>
      <c r="C41" s="26" t="s">
        <v>44</v>
      </c>
      <c r="D41" s="21">
        <v>68322.649999999994</v>
      </c>
      <c r="E41" s="22">
        <v>68322.649999999994</v>
      </c>
      <c r="F41" s="29">
        <v>45258</v>
      </c>
      <c r="G41" s="30">
        <v>45407</v>
      </c>
      <c r="H41" s="31" t="s">
        <v>24</v>
      </c>
      <c r="I41" s="20" t="s">
        <v>10</v>
      </c>
    </row>
    <row r="42" spans="1:9" ht="51" x14ac:dyDescent="0.25">
      <c r="A42" s="27">
        <v>2023</v>
      </c>
      <c r="B42" s="33" t="s">
        <v>210</v>
      </c>
      <c r="C42" s="23" t="s">
        <v>167</v>
      </c>
      <c r="D42" s="21">
        <v>2323705.2599999998</v>
      </c>
      <c r="E42" s="22">
        <f>933897.76+490323.18+899423.83</f>
        <v>2323644.77</v>
      </c>
      <c r="F42" s="29">
        <v>45245</v>
      </c>
      <c r="G42" s="30">
        <v>45295</v>
      </c>
      <c r="H42" s="31" t="s">
        <v>158</v>
      </c>
      <c r="I42" s="20" t="s">
        <v>10</v>
      </c>
    </row>
    <row r="43" spans="1:9" ht="63.75" x14ac:dyDescent="0.25">
      <c r="A43" s="27">
        <v>2023</v>
      </c>
      <c r="B43" s="33" t="s">
        <v>211</v>
      </c>
      <c r="C43" s="23" t="s">
        <v>168</v>
      </c>
      <c r="D43" s="21">
        <v>1549801.41</v>
      </c>
      <c r="E43" s="22">
        <v>1549798.97</v>
      </c>
      <c r="F43" s="29">
        <v>45274</v>
      </c>
      <c r="G43" s="30">
        <v>45318</v>
      </c>
      <c r="H43" s="31" t="s">
        <v>158</v>
      </c>
      <c r="I43" s="20" t="s">
        <v>10</v>
      </c>
    </row>
    <row r="44" spans="1:9" ht="38.25" x14ac:dyDescent="0.25">
      <c r="A44" s="27">
        <v>2023</v>
      </c>
      <c r="B44" s="33" t="s">
        <v>212</v>
      </c>
      <c r="C44" s="23" t="s">
        <v>37</v>
      </c>
      <c r="D44" s="21">
        <v>2619937.38</v>
      </c>
      <c r="E44" s="22">
        <v>2619937.38</v>
      </c>
      <c r="F44" s="29">
        <v>45264</v>
      </c>
      <c r="G44" s="30">
        <v>45459</v>
      </c>
      <c r="H44" s="31" t="s">
        <v>31</v>
      </c>
      <c r="I44" s="20" t="s">
        <v>10</v>
      </c>
    </row>
    <row r="45" spans="1:9" ht="38.25" x14ac:dyDescent="0.25">
      <c r="A45" s="27">
        <v>2023</v>
      </c>
      <c r="B45" s="33" t="s">
        <v>213</v>
      </c>
      <c r="C45" s="23" t="s">
        <v>169</v>
      </c>
      <c r="D45" s="21">
        <v>1574605.87</v>
      </c>
      <c r="E45" s="22">
        <f>819992.91+601915.64+105581.82</f>
        <v>1527490.37</v>
      </c>
      <c r="F45" s="29">
        <v>45264</v>
      </c>
      <c r="G45" s="30">
        <v>45324</v>
      </c>
      <c r="H45" s="31" t="s">
        <v>22</v>
      </c>
      <c r="I45" s="20" t="s">
        <v>10</v>
      </c>
    </row>
    <row r="46" spans="1:9" ht="38.25" x14ac:dyDescent="0.25">
      <c r="A46" s="27">
        <v>2023</v>
      </c>
      <c r="B46" s="33" t="s">
        <v>214</v>
      </c>
      <c r="C46" s="23" t="s">
        <v>15</v>
      </c>
      <c r="D46" s="21">
        <v>868797.76</v>
      </c>
      <c r="E46" s="22">
        <v>868792.68</v>
      </c>
      <c r="F46" s="29">
        <v>45275</v>
      </c>
      <c r="G46" s="30">
        <v>45399</v>
      </c>
      <c r="H46" s="31" t="s">
        <v>158</v>
      </c>
      <c r="I46" s="20" t="s">
        <v>10</v>
      </c>
    </row>
    <row r="47" spans="1:9" ht="25.5" x14ac:dyDescent="0.25">
      <c r="A47" s="27">
        <v>2023</v>
      </c>
      <c r="B47" s="33" t="s">
        <v>215</v>
      </c>
      <c r="C47" s="23" t="s">
        <v>170</v>
      </c>
      <c r="D47" s="21">
        <v>4460618.76</v>
      </c>
      <c r="E47" s="22">
        <v>4270392.29</v>
      </c>
      <c r="F47" s="29">
        <v>45342</v>
      </c>
      <c r="G47" s="30">
        <v>45432</v>
      </c>
      <c r="H47" s="31" t="s">
        <v>24</v>
      </c>
      <c r="I47" s="20" t="s">
        <v>10</v>
      </c>
    </row>
    <row r="48" spans="1:9" ht="38.25" x14ac:dyDescent="0.25">
      <c r="A48" s="27">
        <v>2023</v>
      </c>
      <c r="B48" s="33" t="s">
        <v>216</v>
      </c>
      <c r="C48" s="23" t="s">
        <v>63</v>
      </c>
      <c r="D48" s="21">
        <v>3837816.33</v>
      </c>
      <c r="E48" s="22">
        <f>1592633.09+244776.79+872344.49+1005855.5+121092.79</f>
        <v>3836702.66</v>
      </c>
      <c r="F48" s="29">
        <v>45279</v>
      </c>
      <c r="G48" s="30">
        <v>45369</v>
      </c>
      <c r="H48" s="31" t="s">
        <v>24</v>
      </c>
      <c r="I48" s="20" t="s">
        <v>10</v>
      </c>
    </row>
    <row r="49" spans="1:9" ht="38.25" x14ac:dyDescent="0.25">
      <c r="A49" s="27">
        <v>2023</v>
      </c>
      <c r="B49" s="33" t="s">
        <v>217</v>
      </c>
      <c r="C49" s="23" t="s">
        <v>171</v>
      </c>
      <c r="D49" s="21">
        <v>3045048.86</v>
      </c>
      <c r="E49" s="22">
        <v>3045048.86</v>
      </c>
      <c r="F49" s="29">
        <v>45278</v>
      </c>
      <c r="G49" s="30">
        <v>45597</v>
      </c>
      <c r="H49" s="31" t="s">
        <v>27</v>
      </c>
      <c r="I49" s="20" t="s">
        <v>10</v>
      </c>
    </row>
    <row r="50" spans="1:9" ht="51" x14ac:dyDescent="0.25">
      <c r="A50" s="27">
        <v>2023</v>
      </c>
      <c r="B50" s="33" t="s">
        <v>218</v>
      </c>
      <c r="C50" s="23" t="s">
        <v>157</v>
      </c>
      <c r="D50" s="21">
        <v>562777.22</v>
      </c>
      <c r="E50" s="22">
        <v>562777.22</v>
      </c>
      <c r="F50" s="29">
        <v>45124</v>
      </c>
      <c r="G50" s="30">
        <v>45154</v>
      </c>
      <c r="H50" s="31" t="s">
        <v>24</v>
      </c>
      <c r="I50" s="20" t="s">
        <v>10</v>
      </c>
    </row>
    <row r="51" spans="1:9" ht="38.25" x14ac:dyDescent="0.25">
      <c r="A51" s="27">
        <v>2023</v>
      </c>
      <c r="B51" s="33" t="s">
        <v>219</v>
      </c>
      <c r="C51" s="23" t="s">
        <v>37</v>
      </c>
      <c r="D51" s="21">
        <v>575839.63</v>
      </c>
      <c r="E51" s="22">
        <v>575839.63</v>
      </c>
      <c r="F51" s="29">
        <v>45198</v>
      </c>
      <c r="G51" s="30">
        <v>45227</v>
      </c>
      <c r="H51" s="31" t="s">
        <v>16</v>
      </c>
      <c r="I51" s="20" t="s">
        <v>10</v>
      </c>
    </row>
    <row r="52" spans="1:9" ht="38.25" x14ac:dyDescent="0.25">
      <c r="A52" s="27">
        <v>2023</v>
      </c>
      <c r="B52" s="33" t="s">
        <v>220</v>
      </c>
      <c r="C52" s="23" t="s">
        <v>37</v>
      </c>
      <c r="D52" s="21">
        <v>407928.16</v>
      </c>
      <c r="E52" s="22">
        <v>407928.16</v>
      </c>
      <c r="F52" s="29">
        <v>45201</v>
      </c>
      <c r="G52" s="30">
        <v>45260</v>
      </c>
      <c r="H52" s="31" t="s">
        <v>158</v>
      </c>
      <c r="I52" s="20" t="s">
        <v>10</v>
      </c>
    </row>
    <row r="53" spans="1:9" ht="38.25" x14ac:dyDescent="0.25">
      <c r="A53" s="27">
        <v>2023</v>
      </c>
      <c r="B53" s="33" t="s">
        <v>221</v>
      </c>
      <c r="C53" s="23" t="s">
        <v>30</v>
      </c>
      <c r="D53" s="21">
        <v>12152886.199999999</v>
      </c>
      <c r="E53" s="22">
        <f>3312500.54+1416265.92+2627781.57+505425.64+1993386.72+349758.58</f>
        <v>10205118.969999999</v>
      </c>
      <c r="F53" s="29">
        <v>45219</v>
      </c>
      <c r="G53" s="20"/>
      <c r="H53" s="31" t="s">
        <v>158</v>
      </c>
      <c r="I53" s="20" t="s">
        <v>18</v>
      </c>
    </row>
    <row r="54" spans="1:9" ht="38.25" x14ac:dyDescent="0.25">
      <c r="A54" s="27">
        <v>2023</v>
      </c>
      <c r="B54" s="33" t="s">
        <v>222</v>
      </c>
      <c r="C54" s="23" t="s">
        <v>165</v>
      </c>
      <c r="D54" s="21">
        <v>12862937.189999999</v>
      </c>
      <c r="E54" s="22">
        <f>985991.96+941992.71+2174413.6+1018954.17+2187887.5+1021713.93+372981.05+3695296.58</f>
        <v>12399231.5</v>
      </c>
      <c r="F54" s="29">
        <v>45219</v>
      </c>
      <c r="G54" s="20"/>
      <c r="H54" s="31" t="s">
        <v>158</v>
      </c>
      <c r="I54" s="20" t="s">
        <v>18</v>
      </c>
    </row>
    <row r="55" spans="1:9" ht="25.5" x14ac:dyDescent="0.25">
      <c r="A55" s="8">
        <v>2024</v>
      </c>
      <c r="B55" s="9" t="s">
        <v>81</v>
      </c>
      <c r="C55" s="4" t="s">
        <v>49</v>
      </c>
      <c r="D55" s="6">
        <v>1064570.92</v>
      </c>
      <c r="E55" s="6">
        <f>888018.52+157540.96+18022.22</f>
        <v>1063581.7</v>
      </c>
      <c r="F55" s="10">
        <v>45467</v>
      </c>
      <c r="G55" s="11">
        <v>45556</v>
      </c>
      <c r="H55" s="12" t="s">
        <v>27</v>
      </c>
      <c r="I55" s="13" t="s">
        <v>10</v>
      </c>
    </row>
    <row r="56" spans="1:9" ht="51" x14ac:dyDescent="0.25">
      <c r="A56" s="8">
        <v>2024</v>
      </c>
      <c r="B56" s="9" t="s">
        <v>82</v>
      </c>
      <c r="C56" s="4" t="s">
        <v>26</v>
      </c>
      <c r="D56" s="14">
        <v>2833976.51</v>
      </c>
      <c r="E56" s="6">
        <f>1252636.07+222846.37+1355458.55+3035.52</f>
        <v>2833976.5100000002</v>
      </c>
      <c r="F56" s="10">
        <v>45531</v>
      </c>
      <c r="G56" s="11">
        <v>45629</v>
      </c>
      <c r="H56" s="12" t="s">
        <v>34</v>
      </c>
      <c r="I56" s="13" t="s">
        <v>10</v>
      </c>
    </row>
    <row r="57" spans="1:9" ht="63.75" x14ac:dyDescent="0.25">
      <c r="A57" s="8">
        <v>2024</v>
      </c>
      <c r="B57" s="9" t="s">
        <v>83</v>
      </c>
      <c r="C57" s="4" t="s">
        <v>15</v>
      </c>
      <c r="D57" s="14">
        <v>6483397.6100000003</v>
      </c>
      <c r="E57" s="6">
        <f>497800.32+112900.77+2482400.9+2882100.84+488403.38+19791.4</f>
        <v>6483397.6100000003</v>
      </c>
      <c r="F57" s="10">
        <v>45534</v>
      </c>
      <c r="G57" s="11">
        <v>45653</v>
      </c>
      <c r="H57" s="12" t="s">
        <v>16</v>
      </c>
      <c r="I57" s="13" t="s">
        <v>10</v>
      </c>
    </row>
    <row r="58" spans="1:9" ht="51" x14ac:dyDescent="0.25">
      <c r="A58" s="8">
        <v>2024</v>
      </c>
      <c r="B58" s="9" t="s">
        <v>84</v>
      </c>
      <c r="C58" s="4" t="s">
        <v>30</v>
      </c>
      <c r="D58" s="14">
        <v>1468079.92</v>
      </c>
      <c r="E58" s="6">
        <f>1091956.78+303785.69+72330.24</f>
        <v>1468072.71</v>
      </c>
      <c r="F58" s="10">
        <v>45526</v>
      </c>
      <c r="G58" s="11">
        <v>45548</v>
      </c>
      <c r="H58" s="12" t="s">
        <v>34</v>
      </c>
      <c r="I58" s="13" t="s">
        <v>10</v>
      </c>
    </row>
    <row r="59" spans="1:9" ht="38.25" x14ac:dyDescent="0.25">
      <c r="A59" s="8">
        <v>2024</v>
      </c>
      <c r="B59" s="9" t="s">
        <v>85</v>
      </c>
      <c r="C59" s="4" t="s">
        <v>50</v>
      </c>
      <c r="D59" s="14">
        <v>6497329.3300000001</v>
      </c>
      <c r="E59" s="6">
        <f>1196613.51+671818.58+1818208.06+1259280.53+200309.66+635129.52+226502.35+2164.34+257502.09</f>
        <v>6267528.6399999987</v>
      </c>
      <c r="F59" s="10">
        <v>45531</v>
      </c>
      <c r="G59" s="11">
        <v>45711</v>
      </c>
      <c r="H59" s="12" t="s">
        <v>14</v>
      </c>
      <c r="I59" s="13" t="s">
        <v>10</v>
      </c>
    </row>
    <row r="60" spans="1:9" ht="38.25" x14ac:dyDescent="0.25">
      <c r="A60" s="8">
        <v>2024</v>
      </c>
      <c r="B60" s="9" t="s">
        <v>86</v>
      </c>
      <c r="C60" s="7" t="s">
        <v>26</v>
      </c>
      <c r="D60" s="14">
        <v>6435391.21</v>
      </c>
      <c r="E60" s="6">
        <f>3156937.76+3005351.39+221234.81+51866.56</f>
        <v>6435390.5199999996</v>
      </c>
      <c r="F60" s="10">
        <v>45525</v>
      </c>
      <c r="G60" s="11">
        <v>45569</v>
      </c>
      <c r="H60" s="12" t="s">
        <v>25</v>
      </c>
      <c r="I60" s="13" t="s">
        <v>10</v>
      </c>
    </row>
    <row r="61" spans="1:9" ht="25.5" x14ac:dyDescent="0.25">
      <c r="A61" s="8">
        <v>2024</v>
      </c>
      <c r="B61" s="9" t="s">
        <v>87</v>
      </c>
      <c r="C61" s="4" t="s">
        <v>29</v>
      </c>
      <c r="D61" s="14">
        <v>3486597.18</v>
      </c>
      <c r="E61" s="6">
        <f>1653357.6+977035.09+829395.51+26804.12</f>
        <v>3486592.3200000003</v>
      </c>
      <c r="F61" s="10">
        <v>45523</v>
      </c>
      <c r="G61" s="11">
        <v>45567</v>
      </c>
      <c r="H61" s="12" t="s">
        <v>25</v>
      </c>
      <c r="I61" s="13" t="s">
        <v>10</v>
      </c>
    </row>
    <row r="62" spans="1:9" ht="38.25" x14ac:dyDescent="0.25">
      <c r="A62" s="8">
        <v>2024</v>
      </c>
      <c r="B62" s="9" t="s">
        <v>88</v>
      </c>
      <c r="C62" s="7" t="s">
        <v>35</v>
      </c>
      <c r="D62" s="14">
        <v>3818409.36</v>
      </c>
      <c r="E62" s="6">
        <f>1735256.92+1001931.59+865917.1+193534.97</f>
        <v>3796640.58</v>
      </c>
      <c r="F62" s="10">
        <v>45523</v>
      </c>
      <c r="G62" s="11">
        <v>45567</v>
      </c>
      <c r="H62" s="7" t="s">
        <v>11</v>
      </c>
      <c r="I62" s="13" t="s">
        <v>10</v>
      </c>
    </row>
    <row r="63" spans="1:9" ht="38.25" x14ac:dyDescent="0.25">
      <c r="A63" s="8">
        <v>2024</v>
      </c>
      <c r="B63" s="9" t="s">
        <v>89</v>
      </c>
      <c r="C63" s="7" t="s">
        <v>51</v>
      </c>
      <c r="D63" s="14">
        <v>2633484.5699999998</v>
      </c>
      <c r="E63" s="6">
        <f>1012220.67+789744.76+690381.01+141138.13</f>
        <v>2633484.5700000003</v>
      </c>
      <c r="F63" s="10">
        <v>45540</v>
      </c>
      <c r="G63" s="11">
        <v>45633</v>
      </c>
      <c r="H63" s="7" t="s">
        <v>52</v>
      </c>
      <c r="I63" s="13" t="s">
        <v>10</v>
      </c>
    </row>
    <row r="64" spans="1:9" ht="51" x14ac:dyDescent="0.25">
      <c r="A64" s="8">
        <v>2024</v>
      </c>
      <c r="B64" s="9" t="s">
        <v>90</v>
      </c>
      <c r="C64" s="4" t="s">
        <v>42</v>
      </c>
      <c r="D64" s="14">
        <v>6441735.1100000003</v>
      </c>
      <c r="E64" s="6">
        <f>4531510.18+1904587.2+5624.33</f>
        <v>6441721.71</v>
      </c>
      <c r="F64" s="10">
        <v>45540</v>
      </c>
      <c r="G64" s="11">
        <v>45749</v>
      </c>
      <c r="H64" s="7" t="s">
        <v>48</v>
      </c>
      <c r="I64" s="13" t="s">
        <v>10</v>
      </c>
    </row>
    <row r="65" spans="1:9" ht="25.5" x14ac:dyDescent="0.25">
      <c r="A65" s="8"/>
      <c r="B65" s="9"/>
      <c r="C65" s="16" t="s">
        <v>44</v>
      </c>
      <c r="D65" s="14">
        <v>1078929.04</v>
      </c>
      <c r="E65" s="6">
        <f>433457.35+193902.67+8517.36</f>
        <v>635877.38</v>
      </c>
      <c r="F65" s="10">
        <v>45660</v>
      </c>
      <c r="G65" s="11">
        <v>45749</v>
      </c>
      <c r="H65" s="7" t="s">
        <v>48</v>
      </c>
      <c r="I65" s="13" t="s">
        <v>53</v>
      </c>
    </row>
    <row r="66" spans="1:9" ht="51" x14ac:dyDescent="0.25">
      <c r="A66" s="8">
        <v>2024</v>
      </c>
      <c r="B66" s="9" t="s">
        <v>91</v>
      </c>
      <c r="C66" s="4" t="s">
        <v>54</v>
      </c>
      <c r="D66" s="14">
        <v>5681240.6699999999</v>
      </c>
      <c r="E66" s="6">
        <f>1139190.06+1869057.24+1409062.74+1213272.4+50657.89</f>
        <v>5681240.3299999991</v>
      </c>
      <c r="F66" s="10">
        <v>45576</v>
      </c>
      <c r="G66" s="11">
        <v>45608</v>
      </c>
      <c r="H66" s="15" t="s">
        <v>13</v>
      </c>
      <c r="I66" s="13" t="s">
        <v>10</v>
      </c>
    </row>
    <row r="67" spans="1:9" ht="25.5" x14ac:dyDescent="0.25">
      <c r="A67" s="8">
        <v>2024</v>
      </c>
      <c r="B67" s="9" t="s">
        <v>92</v>
      </c>
      <c r="C67" s="4" t="s">
        <v>55</v>
      </c>
      <c r="D67" s="14">
        <v>6497466.6100000003</v>
      </c>
      <c r="E67" s="6">
        <f>1371025.12+3719134.61+634627.67+667746.65+92381.4</f>
        <v>6484915.4500000011</v>
      </c>
      <c r="F67" s="10">
        <v>45609</v>
      </c>
      <c r="G67" s="11">
        <v>45788</v>
      </c>
      <c r="H67" s="7" t="s">
        <v>31</v>
      </c>
      <c r="I67" s="13" t="s">
        <v>10</v>
      </c>
    </row>
    <row r="68" spans="1:9" ht="38.25" x14ac:dyDescent="0.25">
      <c r="A68" s="8">
        <v>2024</v>
      </c>
      <c r="B68" s="9" t="s">
        <v>93</v>
      </c>
      <c r="C68" s="4" t="s">
        <v>19</v>
      </c>
      <c r="D68" s="14">
        <v>6268028.0899999999</v>
      </c>
      <c r="E68" s="6">
        <f>1150907.8+633762.05+3268062.3+1213780.08</f>
        <v>6266512.2300000004</v>
      </c>
      <c r="F68" s="10">
        <v>45574</v>
      </c>
      <c r="G68" s="11">
        <v>45747</v>
      </c>
      <c r="H68" s="15" t="s">
        <v>27</v>
      </c>
      <c r="I68" s="13" t="s">
        <v>10</v>
      </c>
    </row>
    <row r="69" spans="1:9" ht="38.25" x14ac:dyDescent="0.25">
      <c r="A69" s="8">
        <v>2024</v>
      </c>
      <c r="B69" s="9" t="s">
        <v>94</v>
      </c>
      <c r="C69" s="4" t="s">
        <v>36</v>
      </c>
      <c r="D69" s="14">
        <v>2648099.42</v>
      </c>
      <c r="E69" s="6">
        <f>2647073.01+1026.41</f>
        <v>2648099.42</v>
      </c>
      <c r="F69" s="10">
        <v>45579</v>
      </c>
      <c r="G69" s="11">
        <v>45623</v>
      </c>
      <c r="H69" s="15" t="s">
        <v>22</v>
      </c>
      <c r="I69" s="13" t="s">
        <v>10</v>
      </c>
    </row>
    <row r="70" spans="1:9" ht="38.25" x14ac:dyDescent="0.25">
      <c r="A70" s="8">
        <v>2024</v>
      </c>
      <c r="B70" s="9" t="s">
        <v>95</v>
      </c>
      <c r="C70" s="4" t="s">
        <v>9</v>
      </c>
      <c r="D70" s="14">
        <v>5633250.46</v>
      </c>
      <c r="E70" s="6">
        <f>870754.07+875076.31+3637618.1+31227.97</f>
        <v>5414676.4500000002</v>
      </c>
      <c r="F70" s="10">
        <v>45600</v>
      </c>
      <c r="G70" s="11">
        <v>45645</v>
      </c>
      <c r="H70" s="15" t="s">
        <v>13</v>
      </c>
      <c r="I70" s="13" t="s">
        <v>10</v>
      </c>
    </row>
    <row r="71" spans="1:9" ht="25.5" x14ac:dyDescent="0.25">
      <c r="A71" s="8">
        <v>2024</v>
      </c>
      <c r="B71" s="9" t="s">
        <v>96</v>
      </c>
      <c r="C71" s="7" t="s">
        <v>56</v>
      </c>
      <c r="D71" s="14">
        <v>1425706.12</v>
      </c>
      <c r="E71" s="6">
        <f>339396.44+994321.77+80870.32</f>
        <v>1414588.53</v>
      </c>
      <c r="F71" s="10">
        <v>45594</v>
      </c>
      <c r="G71" s="11">
        <v>45683</v>
      </c>
      <c r="H71" s="15" t="s">
        <v>57</v>
      </c>
      <c r="I71" s="13" t="s">
        <v>10</v>
      </c>
    </row>
    <row r="72" spans="1:9" ht="25.5" x14ac:dyDescent="0.25">
      <c r="A72" s="8">
        <v>2024</v>
      </c>
      <c r="B72" s="9" t="s">
        <v>97</v>
      </c>
      <c r="C72" s="4" t="s">
        <v>58</v>
      </c>
      <c r="D72" s="14">
        <v>707913.28</v>
      </c>
      <c r="E72" s="6">
        <f>260036.52+180111.97+39484.04</f>
        <v>479632.52999999997</v>
      </c>
      <c r="F72" s="10">
        <v>45609</v>
      </c>
      <c r="G72" s="11">
        <v>45698</v>
      </c>
      <c r="H72" s="15" t="s">
        <v>20</v>
      </c>
      <c r="I72" s="13" t="s">
        <v>10</v>
      </c>
    </row>
    <row r="73" spans="1:9" ht="38.25" x14ac:dyDescent="0.25">
      <c r="A73" s="8">
        <v>2024</v>
      </c>
      <c r="B73" s="9" t="s">
        <v>98</v>
      </c>
      <c r="C73" s="4" t="s">
        <v>9</v>
      </c>
      <c r="D73" s="14">
        <v>1853934.26</v>
      </c>
      <c r="E73" s="6">
        <f>398763.33+1352695.72+95404.64</f>
        <v>1846863.69</v>
      </c>
      <c r="F73" s="10">
        <v>45615</v>
      </c>
      <c r="G73" s="11">
        <v>45672</v>
      </c>
      <c r="H73" s="15" t="s">
        <v>13</v>
      </c>
      <c r="I73" s="13" t="s">
        <v>10</v>
      </c>
    </row>
    <row r="74" spans="1:9" ht="38.25" x14ac:dyDescent="0.25">
      <c r="A74" s="8">
        <v>2024</v>
      </c>
      <c r="B74" s="9" t="s">
        <v>99</v>
      </c>
      <c r="C74" s="4" t="s">
        <v>59</v>
      </c>
      <c r="D74" s="14">
        <v>837365.37</v>
      </c>
      <c r="E74" s="6">
        <f>219403.17+389857.75+74889.3</f>
        <v>684150.22000000009</v>
      </c>
      <c r="F74" s="10">
        <v>45618</v>
      </c>
      <c r="G74" s="11">
        <v>45656</v>
      </c>
      <c r="H74" s="15" t="s">
        <v>13</v>
      </c>
      <c r="I74" s="13" t="s">
        <v>10</v>
      </c>
    </row>
    <row r="75" spans="1:9" ht="38.25" x14ac:dyDescent="0.25">
      <c r="A75" s="8">
        <v>2024</v>
      </c>
      <c r="B75" s="9" t="s">
        <v>100</v>
      </c>
      <c r="C75" s="4" t="s">
        <v>60</v>
      </c>
      <c r="D75" s="14">
        <v>3480127.63</v>
      </c>
      <c r="E75" s="6">
        <v>3424238.54</v>
      </c>
      <c r="F75" s="10">
        <v>45618</v>
      </c>
      <c r="G75" s="11">
        <v>45660</v>
      </c>
      <c r="H75" s="15" t="s">
        <v>13</v>
      </c>
      <c r="I75" s="13" t="s">
        <v>10</v>
      </c>
    </row>
    <row r="76" spans="1:9" ht="38.25" x14ac:dyDescent="0.25">
      <c r="A76" s="8">
        <v>2024</v>
      </c>
      <c r="B76" s="9" t="s">
        <v>101</v>
      </c>
      <c r="C76" s="4" t="s">
        <v>12</v>
      </c>
      <c r="D76" s="14">
        <v>3376444.05</v>
      </c>
      <c r="E76" s="6">
        <f>364863.3+723445.32+581310+1678612.39+28058.05</f>
        <v>3376289.0599999996</v>
      </c>
      <c r="F76" s="10">
        <v>45611</v>
      </c>
      <c r="G76" s="11">
        <v>45910</v>
      </c>
      <c r="H76" s="15" t="s">
        <v>25</v>
      </c>
      <c r="I76" s="13" t="s">
        <v>10</v>
      </c>
    </row>
    <row r="77" spans="1:9" ht="25.5" x14ac:dyDescent="0.25">
      <c r="A77" s="8">
        <v>2024</v>
      </c>
      <c r="B77" s="9" t="s">
        <v>102</v>
      </c>
      <c r="C77" s="4" t="s">
        <v>61</v>
      </c>
      <c r="D77" s="14">
        <v>1115636.75</v>
      </c>
      <c r="E77" s="6">
        <f>512856.24+188028.61+77728.05</f>
        <v>778612.9</v>
      </c>
      <c r="F77" s="10">
        <v>45637</v>
      </c>
      <c r="G77" s="11">
        <v>45727</v>
      </c>
      <c r="H77" s="7" t="s">
        <v>14</v>
      </c>
      <c r="I77" s="13" t="s">
        <v>10</v>
      </c>
    </row>
    <row r="78" spans="1:9" ht="25.5" x14ac:dyDescent="0.25">
      <c r="A78" s="8">
        <v>2024</v>
      </c>
      <c r="B78" s="9" t="s">
        <v>103</v>
      </c>
      <c r="C78" s="4" t="s">
        <v>58</v>
      </c>
      <c r="D78" s="14">
        <v>724644.62</v>
      </c>
      <c r="E78" s="6">
        <f>443711.84</f>
        <v>443711.84</v>
      </c>
      <c r="F78" s="10">
        <v>45611</v>
      </c>
      <c r="G78" s="11"/>
      <c r="H78" s="15" t="s">
        <v>22</v>
      </c>
      <c r="I78" s="13" t="s">
        <v>18</v>
      </c>
    </row>
    <row r="79" spans="1:9" ht="38.25" x14ac:dyDescent="0.25">
      <c r="A79" s="8">
        <v>2024</v>
      </c>
      <c r="B79" s="9" t="s">
        <v>104</v>
      </c>
      <c r="C79" s="4" t="s">
        <v>62</v>
      </c>
      <c r="D79" s="14">
        <v>3305892.48</v>
      </c>
      <c r="E79" s="6">
        <f>401677.49+590117.93</f>
        <v>991795.42</v>
      </c>
      <c r="F79" s="10">
        <v>45618</v>
      </c>
      <c r="G79" s="11"/>
      <c r="H79" s="15" t="s">
        <v>13</v>
      </c>
      <c r="I79" s="13" t="s">
        <v>18</v>
      </c>
    </row>
    <row r="80" spans="1:9" ht="38.25" x14ac:dyDescent="0.25">
      <c r="A80" s="8">
        <v>2024</v>
      </c>
      <c r="B80" s="9" t="s">
        <v>105</v>
      </c>
      <c r="C80" s="4" t="s">
        <v>39</v>
      </c>
      <c r="D80" s="14">
        <f>3964867.43+215865.74</f>
        <v>4180733.17</v>
      </c>
      <c r="E80" s="6">
        <f>644081.4+2995848.51+540801.02</f>
        <v>4180730.9299999997</v>
      </c>
      <c r="F80" s="10">
        <v>45629</v>
      </c>
      <c r="G80" s="11">
        <v>45718</v>
      </c>
      <c r="H80" s="15" t="s">
        <v>33</v>
      </c>
      <c r="I80" s="13" t="s">
        <v>10</v>
      </c>
    </row>
    <row r="81" spans="1:9" ht="38.25" x14ac:dyDescent="0.25">
      <c r="A81" s="8">
        <v>2024</v>
      </c>
      <c r="B81" s="9" t="s">
        <v>106</v>
      </c>
      <c r="C81" s="4" t="s">
        <v>46</v>
      </c>
      <c r="D81" s="14">
        <v>2203106.17</v>
      </c>
      <c r="E81" s="6">
        <v>1753965.11</v>
      </c>
      <c r="F81" s="10">
        <v>45628</v>
      </c>
      <c r="G81" s="11"/>
      <c r="H81" s="15" t="s">
        <v>25</v>
      </c>
      <c r="I81" s="13" t="s">
        <v>18</v>
      </c>
    </row>
    <row r="82" spans="1:9" ht="38.25" x14ac:dyDescent="0.25">
      <c r="A82" s="8">
        <v>2024</v>
      </c>
      <c r="B82" s="9" t="s">
        <v>107</v>
      </c>
      <c r="C82" s="4" t="s">
        <v>37</v>
      </c>
      <c r="D82" s="14">
        <v>2504696.5499999998</v>
      </c>
      <c r="E82" s="6">
        <f>241930.12+1559727.43+692748.35+10290.65</f>
        <v>2504696.5499999998</v>
      </c>
      <c r="F82" s="10">
        <v>45644</v>
      </c>
      <c r="G82" s="11">
        <v>45733</v>
      </c>
      <c r="H82" s="7" t="s">
        <v>16</v>
      </c>
      <c r="I82" s="13" t="s">
        <v>10</v>
      </c>
    </row>
    <row r="83" spans="1:9" ht="38.25" x14ac:dyDescent="0.25">
      <c r="A83" s="8">
        <v>2024</v>
      </c>
      <c r="B83" s="9" t="s">
        <v>108</v>
      </c>
      <c r="C83" s="4" t="s">
        <v>23</v>
      </c>
      <c r="D83" s="14">
        <f>1058713.45+216014.12</f>
        <v>1274727.5699999998</v>
      </c>
      <c r="E83" s="6">
        <f>749239.22+400384.06+125104.29</f>
        <v>1274727.57</v>
      </c>
      <c r="F83" s="10">
        <v>45640</v>
      </c>
      <c r="G83" s="11">
        <v>45729</v>
      </c>
      <c r="H83" s="15" t="s">
        <v>33</v>
      </c>
      <c r="I83" s="13" t="s">
        <v>10</v>
      </c>
    </row>
    <row r="84" spans="1:9" ht="38.25" x14ac:dyDescent="0.25">
      <c r="A84" s="8">
        <v>2024</v>
      </c>
      <c r="B84" s="9" t="s">
        <v>109</v>
      </c>
      <c r="C84" s="4" t="s">
        <v>63</v>
      </c>
      <c r="D84" s="14">
        <v>1880950.06</v>
      </c>
      <c r="E84" s="5">
        <f>900032.66+197031.1+72131.19</f>
        <v>1169194.95</v>
      </c>
      <c r="F84" s="10">
        <v>45680</v>
      </c>
      <c r="G84" s="11">
        <v>45830</v>
      </c>
      <c r="H84" s="7" t="s">
        <v>14</v>
      </c>
      <c r="I84" s="13" t="s">
        <v>10</v>
      </c>
    </row>
    <row r="85" spans="1:9" ht="38.25" x14ac:dyDescent="0.25">
      <c r="A85" s="8">
        <v>2024</v>
      </c>
      <c r="B85" s="9" t="s">
        <v>110</v>
      </c>
      <c r="C85" s="7" t="s">
        <v>29</v>
      </c>
      <c r="D85" s="14">
        <v>2269458.0499999998</v>
      </c>
      <c r="E85" s="6">
        <f>549759.98+725711.73+886044.9+107919.09</f>
        <v>2269435.6999999997</v>
      </c>
      <c r="F85" s="10">
        <v>45689</v>
      </c>
      <c r="G85" s="11">
        <v>45778</v>
      </c>
      <c r="H85" s="15" t="s">
        <v>33</v>
      </c>
      <c r="I85" s="13" t="s">
        <v>10</v>
      </c>
    </row>
    <row r="86" spans="1:9" ht="38.25" x14ac:dyDescent="0.25">
      <c r="A86" s="8">
        <v>2024</v>
      </c>
      <c r="B86" s="9" t="s">
        <v>111</v>
      </c>
      <c r="C86" s="7" t="s">
        <v>64</v>
      </c>
      <c r="D86" s="14">
        <v>1186622.8999999999</v>
      </c>
      <c r="E86" s="6">
        <f>261697.58+761479.65+82620.55+80813.41</f>
        <v>1186611.19</v>
      </c>
      <c r="F86" s="10">
        <v>45689</v>
      </c>
      <c r="G86" s="11">
        <v>45778</v>
      </c>
      <c r="H86" s="15" t="s">
        <v>33</v>
      </c>
      <c r="I86" s="13" t="s">
        <v>10</v>
      </c>
    </row>
    <row r="87" spans="1:9" ht="38.25" x14ac:dyDescent="0.25">
      <c r="A87" s="8">
        <v>2024</v>
      </c>
      <c r="B87" s="9" t="s">
        <v>112</v>
      </c>
      <c r="C87" s="7" t="s">
        <v>47</v>
      </c>
      <c r="D87" s="14">
        <v>845435.89</v>
      </c>
      <c r="E87" s="6">
        <f>589593.07+127122.56+128720.26</f>
        <v>845435.8899999999</v>
      </c>
      <c r="F87" s="10">
        <v>45645</v>
      </c>
      <c r="G87" s="11">
        <v>45716</v>
      </c>
      <c r="H87" s="15" t="s">
        <v>33</v>
      </c>
      <c r="I87" s="13" t="s">
        <v>10</v>
      </c>
    </row>
    <row r="88" spans="1:9" ht="38.25" x14ac:dyDescent="0.25">
      <c r="A88" s="8">
        <v>2024</v>
      </c>
      <c r="B88" s="9" t="s">
        <v>113</v>
      </c>
      <c r="C88" s="15" t="s">
        <v>65</v>
      </c>
      <c r="D88" s="14">
        <v>1362430.76</v>
      </c>
      <c r="E88" s="6">
        <f>626739.64</f>
        <v>626739.64</v>
      </c>
      <c r="F88" s="10">
        <v>45646</v>
      </c>
      <c r="G88" s="11">
        <v>45705</v>
      </c>
      <c r="H88" s="15" t="s">
        <v>33</v>
      </c>
      <c r="I88" s="13" t="s">
        <v>10</v>
      </c>
    </row>
    <row r="89" spans="1:9" ht="51" x14ac:dyDescent="0.25">
      <c r="A89" s="8">
        <v>2024</v>
      </c>
      <c r="B89" s="9" t="s">
        <v>114</v>
      </c>
      <c r="C89" s="7" t="s">
        <v>23</v>
      </c>
      <c r="D89" s="14">
        <v>5493280.0199999996</v>
      </c>
      <c r="E89" s="6">
        <f>364745.74+2357551.69+2758353.46</f>
        <v>5480650.8899999997</v>
      </c>
      <c r="F89" s="10">
        <v>45645</v>
      </c>
      <c r="G89" s="11">
        <v>45442</v>
      </c>
      <c r="H89" s="15" t="s">
        <v>33</v>
      </c>
      <c r="I89" s="13" t="s">
        <v>10</v>
      </c>
    </row>
    <row r="90" spans="1:9" ht="38.25" x14ac:dyDescent="0.25">
      <c r="A90" s="8">
        <v>2024</v>
      </c>
      <c r="B90" s="9" t="s">
        <v>115</v>
      </c>
      <c r="C90" s="4" t="s">
        <v>15</v>
      </c>
      <c r="D90" s="14">
        <v>3999650.31</v>
      </c>
      <c r="E90" s="6">
        <f>548727.62+1197152.55+1664869.49+562694.68+26114.57</f>
        <v>3999558.91</v>
      </c>
      <c r="F90" s="10">
        <v>45645</v>
      </c>
      <c r="G90" s="11">
        <v>45734</v>
      </c>
      <c r="H90" s="15" t="s">
        <v>33</v>
      </c>
      <c r="I90" s="13" t="s">
        <v>10</v>
      </c>
    </row>
    <row r="91" spans="1:9" ht="38.25" x14ac:dyDescent="0.25">
      <c r="A91" s="8">
        <v>2024</v>
      </c>
      <c r="B91" s="9" t="s">
        <v>116</v>
      </c>
      <c r="C91" s="4" t="s">
        <v>66</v>
      </c>
      <c r="D91" s="14">
        <v>1016771.58</v>
      </c>
      <c r="E91" s="6">
        <f>82648.64+162294.55+766808.46</f>
        <v>1011751.6499999999</v>
      </c>
      <c r="F91" s="10">
        <v>45680</v>
      </c>
      <c r="G91" s="11"/>
      <c r="H91" s="7" t="s">
        <v>25</v>
      </c>
      <c r="I91" s="13" t="s">
        <v>18</v>
      </c>
    </row>
    <row r="92" spans="1:9" ht="38.25" x14ac:dyDescent="0.25">
      <c r="A92" s="8">
        <v>2024</v>
      </c>
      <c r="B92" s="9" t="s">
        <v>117</v>
      </c>
      <c r="C92" s="4" t="s">
        <v>9</v>
      </c>
      <c r="D92" s="14">
        <v>3670737.81</v>
      </c>
      <c r="E92" s="6">
        <f>1783848</f>
        <v>1783848</v>
      </c>
      <c r="F92" s="10">
        <v>45684</v>
      </c>
      <c r="G92" s="11"/>
      <c r="H92" s="7" t="s">
        <v>67</v>
      </c>
      <c r="I92" s="13" t="s">
        <v>18</v>
      </c>
    </row>
    <row r="93" spans="1:9" ht="38.25" x14ac:dyDescent="0.25">
      <c r="A93" s="8">
        <v>2024</v>
      </c>
      <c r="B93" s="9" t="s">
        <v>118</v>
      </c>
      <c r="C93" s="4" t="s">
        <v>37</v>
      </c>
      <c r="D93" s="6">
        <v>321115.40999999997</v>
      </c>
      <c r="E93" s="6">
        <v>321115.40999999997</v>
      </c>
      <c r="F93" s="10">
        <v>45313</v>
      </c>
      <c r="G93" s="11">
        <v>45348</v>
      </c>
      <c r="H93" s="15" t="s">
        <v>33</v>
      </c>
      <c r="I93" s="13" t="s">
        <v>10</v>
      </c>
    </row>
    <row r="94" spans="1:9" ht="25.5" x14ac:dyDescent="0.25">
      <c r="A94" s="8">
        <v>2024</v>
      </c>
      <c r="B94" s="9" t="s">
        <v>119</v>
      </c>
      <c r="C94" s="4" t="s">
        <v>43</v>
      </c>
      <c r="D94" s="14">
        <v>389904.59</v>
      </c>
      <c r="E94" s="6">
        <f>34148.95+231122.87+111445.04+11307.79</f>
        <v>388024.64999999997</v>
      </c>
      <c r="F94" s="10">
        <v>45449</v>
      </c>
      <c r="G94" s="11">
        <v>45509</v>
      </c>
      <c r="H94" s="7" t="s">
        <v>16</v>
      </c>
      <c r="I94" s="13" t="s">
        <v>10</v>
      </c>
    </row>
    <row r="95" spans="1:9" ht="51" x14ac:dyDescent="0.25">
      <c r="A95" s="8">
        <v>2024</v>
      </c>
      <c r="B95" s="9" t="s">
        <v>120</v>
      </c>
      <c r="C95" s="4" t="s">
        <v>40</v>
      </c>
      <c r="D95" s="6">
        <v>673916.04</v>
      </c>
      <c r="E95" s="6">
        <f>197730.08+285918.3+134471.86+55795.3</f>
        <v>673915.54</v>
      </c>
      <c r="F95" s="10">
        <v>45470</v>
      </c>
      <c r="G95" s="11">
        <v>45529</v>
      </c>
      <c r="H95" s="12" t="s">
        <v>16</v>
      </c>
      <c r="I95" s="13" t="s">
        <v>10</v>
      </c>
    </row>
    <row r="96" spans="1:9" ht="38.25" x14ac:dyDescent="0.25">
      <c r="A96" s="8">
        <v>2024</v>
      </c>
      <c r="B96" s="9" t="s">
        <v>121</v>
      </c>
      <c r="C96" s="4" t="s">
        <v>21</v>
      </c>
      <c r="D96" s="6">
        <v>418341.76</v>
      </c>
      <c r="E96" s="6">
        <f>118346.94+293869.02+6125.8</f>
        <v>418341.76</v>
      </c>
      <c r="F96" s="10">
        <v>45460</v>
      </c>
      <c r="G96" s="11">
        <v>45489</v>
      </c>
      <c r="H96" s="12" t="s">
        <v>25</v>
      </c>
      <c r="I96" s="13" t="s">
        <v>10</v>
      </c>
    </row>
    <row r="97" spans="1:9" ht="51" x14ac:dyDescent="0.25">
      <c r="A97" s="8">
        <v>2024</v>
      </c>
      <c r="B97" s="9" t="s">
        <v>122</v>
      </c>
      <c r="C97" s="7" t="s">
        <v>45</v>
      </c>
      <c r="D97" s="14">
        <v>437363.59</v>
      </c>
      <c r="E97" s="6">
        <f>252868.84+116860.23+65778.61+1855.91</f>
        <v>437363.58999999997</v>
      </c>
      <c r="F97" s="10">
        <v>45467</v>
      </c>
      <c r="G97" s="11">
        <v>45526</v>
      </c>
      <c r="H97" s="15" t="s">
        <v>33</v>
      </c>
      <c r="I97" s="13" t="s">
        <v>10</v>
      </c>
    </row>
    <row r="98" spans="1:9" ht="38.25" x14ac:dyDescent="0.25">
      <c r="A98" s="8">
        <v>2024</v>
      </c>
      <c r="B98" s="9" t="s">
        <v>123</v>
      </c>
      <c r="C98" s="7" t="s">
        <v>12</v>
      </c>
      <c r="D98" s="14">
        <v>414292.93</v>
      </c>
      <c r="E98" s="6">
        <f>410894.26+3398.67</f>
        <v>414292.93</v>
      </c>
      <c r="F98" s="10">
        <v>45441</v>
      </c>
      <c r="G98" s="11">
        <v>45462</v>
      </c>
      <c r="H98" s="7" t="s">
        <v>24</v>
      </c>
      <c r="I98" s="13" t="s">
        <v>10</v>
      </c>
    </row>
    <row r="99" spans="1:9" ht="38.25" x14ac:dyDescent="0.25">
      <c r="A99" s="8">
        <v>2024</v>
      </c>
      <c r="B99" s="9" t="s">
        <v>124</v>
      </c>
      <c r="C99" s="7" t="s">
        <v>68</v>
      </c>
      <c r="D99" s="17">
        <v>206120.19</v>
      </c>
      <c r="E99" s="6">
        <f>161699.37+44276.85</f>
        <v>205976.22</v>
      </c>
      <c r="F99" s="10">
        <v>45594</v>
      </c>
      <c r="G99" s="11">
        <v>45610</v>
      </c>
      <c r="H99" s="15" t="s">
        <v>33</v>
      </c>
      <c r="I99" s="13" t="s">
        <v>10</v>
      </c>
    </row>
    <row r="100" spans="1:9" ht="38.25" x14ac:dyDescent="0.25">
      <c r="A100" s="8">
        <v>2024</v>
      </c>
      <c r="B100" s="9" t="s">
        <v>125</v>
      </c>
      <c r="C100" s="7" t="s">
        <v>69</v>
      </c>
      <c r="D100" s="17">
        <v>379914.73</v>
      </c>
      <c r="E100" s="6">
        <f>227458.8+127095.41+13336.39</f>
        <v>367890.6</v>
      </c>
      <c r="F100" s="10">
        <v>45629</v>
      </c>
      <c r="G100" s="11">
        <v>45688</v>
      </c>
      <c r="H100" s="15" t="s">
        <v>70</v>
      </c>
      <c r="I100" s="13"/>
    </row>
    <row r="101" spans="1:9" ht="38.25" x14ac:dyDescent="0.25">
      <c r="A101" s="8">
        <v>2024</v>
      </c>
      <c r="B101" s="9" t="s">
        <v>126</v>
      </c>
      <c r="C101" s="7" t="s">
        <v>69</v>
      </c>
      <c r="D101" s="14">
        <v>322369.21999999997</v>
      </c>
      <c r="E101" s="6">
        <v>320887.17</v>
      </c>
      <c r="F101" s="10">
        <v>45629</v>
      </c>
      <c r="G101" s="10">
        <v>45689</v>
      </c>
      <c r="H101" s="7" t="s">
        <v>25</v>
      </c>
      <c r="I101" s="13" t="s">
        <v>10</v>
      </c>
    </row>
    <row r="102" spans="1:9" ht="25.5" x14ac:dyDescent="0.25">
      <c r="A102" s="8">
        <v>2024</v>
      </c>
      <c r="B102" s="9" t="s">
        <v>127</v>
      </c>
      <c r="C102" s="7" t="s">
        <v>32</v>
      </c>
      <c r="D102" s="14">
        <v>656396.72</v>
      </c>
      <c r="E102" s="6">
        <f>541358.15+99686.08</f>
        <v>641044.23</v>
      </c>
      <c r="F102" s="10">
        <v>45596</v>
      </c>
      <c r="G102" s="11">
        <v>45655</v>
      </c>
      <c r="H102" s="7" t="s">
        <v>16</v>
      </c>
      <c r="I102" s="13" t="s">
        <v>10</v>
      </c>
    </row>
    <row r="103" spans="1:9" ht="38.25" x14ac:dyDescent="0.25">
      <c r="A103" s="8">
        <v>2024</v>
      </c>
      <c r="B103" s="9" t="s">
        <v>128</v>
      </c>
      <c r="C103" s="7" t="s">
        <v>71</v>
      </c>
      <c r="D103" s="14">
        <v>365552.24</v>
      </c>
      <c r="E103" s="6">
        <v>363081.67</v>
      </c>
      <c r="F103" s="10">
        <v>45637</v>
      </c>
      <c r="G103" s="11">
        <v>45654</v>
      </c>
      <c r="H103" s="7" t="s">
        <v>27</v>
      </c>
      <c r="I103" s="13" t="s">
        <v>10</v>
      </c>
    </row>
    <row r="104" spans="1:9" ht="38.25" x14ac:dyDescent="0.25">
      <c r="A104" s="8">
        <v>2024</v>
      </c>
      <c r="B104" s="9" t="s">
        <v>129</v>
      </c>
      <c r="C104" s="7" t="s">
        <v>72</v>
      </c>
      <c r="D104" s="14">
        <v>664727.1</v>
      </c>
      <c r="E104" s="6">
        <f>621715.61+43011.49</f>
        <v>664727.1</v>
      </c>
      <c r="F104" s="10">
        <v>45617</v>
      </c>
      <c r="G104" s="11">
        <v>45631</v>
      </c>
      <c r="H104" s="15" t="s">
        <v>33</v>
      </c>
      <c r="I104" s="13" t="s">
        <v>10</v>
      </c>
    </row>
    <row r="105" spans="1:9" ht="51" x14ac:dyDescent="0.25">
      <c r="A105" s="8">
        <v>2024</v>
      </c>
      <c r="B105" s="9" t="s">
        <v>130</v>
      </c>
      <c r="C105" s="7" t="s">
        <v>40</v>
      </c>
      <c r="D105" s="18">
        <v>507938.04</v>
      </c>
      <c r="E105" s="6">
        <f>200226.49+114277.62+193408.38</f>
        <v>507912.49</v>
      </c>
      <c r="F105" s="10">
        <v>45645</v>
      </c>
      <c r="G105" s="11">
        <v>45702</v>
      </c>
      <c r="H105" s="7" t="s">
        <v>25</v>
      </c>
      <c r="I105" s="13" t="s">
        <v>10</v>
      </c>
    </row>
    <row r="106" spans="1:9" ht="51" x14ac:dyDescent="0.25">
      <c r="A106" s="8">
        <v>2024</v>
      </c>
      <c r="B106" s="9" t="s">
        <v>131</v>
      </c>
      <c r="C106" s="7" t="s">
        <v>42</v>
      </c>
      <c r="D106" s="18">
        <v>347920.82</v>
      </c>
      <c r="E106" s="6">
        <f>243375.03+54298.32</f>
        <v>297673.34999999998</v>
      </c>
      <c r="F106" s="10">
        <v>45680</v>
      </c>
      <c r="G106" s="11">
        <v>45740</v>
      </c>
      <c r="H106" s="7" t="s">
        <v>14</v>
      </c>
      <c r="I106" s="13" t="s">
        <v>10</v>
      </c>
    </row>
    <row r="107" spans="1:9" ht="38.25" x14ac:dyDescent="0.25">
      <c r="A107" s="8">
        <v>2024</v>
      </c>
      <c r="B107" s="9" t="s">
        <v>132</v>
      </c>
      <c r="C107" s="4" t="s">
        <v>15</v>
      </c>
      <c r="D107" s="6">
        <v>18904165.52</v>
      </c>
      <c r="E107" s="6">
        <f>2186241.83+1685587.76+32335.81+4613826.65+1671698.4+2430072.34+990518.58+3561935.68+490546.04+1024923+216479.43</f>
        <v>18904165.52</v>
      </c>
      <c r="F107" s="10">
        <v>45344</v>
      </c>
      <c r="G107" s="11">
        <v>45611</v>
      </c>
      <c r="H107" s="7" t="s">
        <v>73</v>
      </c>
      <c r="I107" s="13" t="s">
        <v>10</v>
      </c>
    </row>
    <row r="108" spans="1:9" ht="51" x14ac:dyDescent="0.25">
      <c r="A108" s="8">
        <v>2024</v>
      </c>
      <c r="B108" s="9" t="s">
        <v>133</v>
      </c>
      <c r="C108" s="4" t="s">
        <v>74</v>
      </c>
      <c r="D108" s="14">
        <v>26296382.91</v>
      </c>
      <c r="E108" s="6">
        <f>416710.12+4768814.47</f>
        <v>5185524.59</v>
      </c>
      <c r="F108" s="10">
        <v>45376</v>
      </c>
      <c r="G108" s="13"/>
      <c r="H108" s="7" t="s">
        <v>14</v>
      </c>
      <c r="I108" s="13" t="s">
        <v>75</v>
      </c>
    </row>
    <row r="109" spans="1:9" ht="38.25" x14ac:dyDescent="0.25">
      <c r="A109" s="8">
        <v>2024</v>
      </c>
      <c r="B109" s="9" t="s">
        <v>134</v>
      </c>
      <c r="C109" s="4" t="s">
        <v>76</v>
      </c>
      <c r="D109" s="14">
        <v>16875316.140000001</v>
      </c>
      <c r="E109" s="5">
        <f>1138994.55+2641269.02+1304489.79+1685972.97+1485446.63+6408454.57+200849.33</f>
        <v>14865476.860000001</v>
      </c>
      <c r="F109" s="10">
        <v>45448</v>
      </c>
      <c r="G109" s="11">
        <v>45654</v>
      </c>
      <c r="H109" s="15" t="s">
        <v>33</v>
      </c>
      <c r="I109" s="13" t="s">
        <v>10</v>
      </c>
    </row>
    <row r="110" spans="1:9" ht="51" x14ac:dyDescent="0.25">
      <c r="A110" s="8">
        <v>2024</v>
      </c>
      <c r="B110" s="9" t="s">
        <v>135</v>
      </c>
      <c r="C110" s="4" t="s">
        <v>74</v>
      </c>
      <c r="D110" s="14">
        <v>13861539.75</v>
      </c>
      <c r="E110" s="6">
        <f>7776307.96+4067343.14+1845327.31</f>
        <v>13688978.41</v>
      </c>
      <c r="F110" s="10">
        <v>45531</v>
      </c>
      <c r="G110" s="11">
        <v>45800</v>
      </c>
      <c r="H110" s="7" t="s">
        <v>24</v>
      </c>
      <c r="I110" s="13" t="s">
        <v>10</v>
      </c>
    </row>
    <row r="111" spans="1:9" ht="25.5" x14ac:dyDescent="0.25">
      <c r="A111" s="8">
        <v>2024</v>
      </c>
      <c r="B111" s="9" t="s">
        <v>136</v>
      </c>
      <c r="C111" s="4" t="s">
        <v>15</v>
      </c>
      <c r="D111" s="14">
        <f>17035276+3641946.35</f>
        <v>20677222.350000001</v>
      </c>
      <c r="E111" s="6">
        <f>1450027.54+1597864.7+4504643.26</f>
        <v>7552535.5</v>
      </c>
      <c r="F111" s="10">
        <v>45548</v>
      </c>
      <c r="G111" s="11">
        <v>45657</v>
      </c>
      <c r="H111" s="7" t="s">
        <v>48</v>
      </c>
      <c r="I111" s="13" t="s">
        <v>10</v>
      </c>
    </row>
    <row r="112" spans="1:9" ht="38.25" x14ac:dyDescent="0.25">
      <c r="A112" s="8">
        <v>2024</v>
      </c>
      <c r="B112" s="9" t="s">
        <v>137</v>
      </c>
      <c r="C112" s="4" t="s">
        <v>28</v>
      </c>
      <c r="D112" s="14">
        <v>19322777.649999999</v>
      </c>
      <c r="E112" s="6">
        <f>5979739.4+1664215.84+4294430.26+1412678.71</f>
        <v>13351064.210000001</v>
      </c>
      <c r="F112" s="10">
        <v>45548</v>
      </c>
      <c r="G112" s="11">
        <v>45657</v>
      </c>
      <c r="H112" s="7" t="s">
        <v>48</v>
      </c>
      <c r="I112" s="13" t="s">
        <v>10</v>
      </c>
    </row>
    <row r="113" spans="1:9" ht="51" x14ac:dyDescent="0.25">
      <c r="A113" s="8">
        <v>2024</v>
      </c>
      <c r="B113" s="9" t="s">
        <v>138</v>
      </c>
      <c r="C113" s="4" t="s">
        <v>77</v>
      </c>
      <c r="D113" s="14">
        <f>11475626.92+2524637.41</f>
        <v>14000264.33</v>
      </c>
      <c r="E113" s="6">
        <f>8432101.32+1261794.49+1790240.32+2516126.03</f>
        <v>14000262.16</v>
      </c>
      <c r="F113" s="10">
        <v>45643</v>
      </c>
      <c r="G113" s="11">
        <v>45702</v>
      </c>
      <c r="H113" s="15" t="s">
        <v>33</v>
      </c>
      <c r="I113" s="13" t="s">
        <v>10</v>
      </c>
    </row>
    <row r="114" spans="1:9" ht="38.25" x14ac:dyDescent="0.25">
      <c r="A114" s="8">
        <v>2024</v>
      </c>
      <c r="B114" s="9" t="s">
        <v>139</v>
      </c>
      <c r="C114" s="7" t="s">
        <v>78</v>
      </c>
      <c r="D114" s="14">
        <v>26853778.390000001</v>
      </c>
      <c r="E114" s="6">
        <f>1449320.56+6513714.24+1238472.25+4037134.05</f>
        <v>13238641.100000001</v>
      </c>
      <c r="F114" s="10">
        <v>45635</v>
      </c>
      <c r="G114" s="11"/>
      <c r="H114" s="7" t="s">
        <v>24</v>
      </c>
      <c r="I114" s="13" t="s">
        <v>18</v>
      </c>
    </row>
    <row r="115" spans="1:9" ht="51" x14ac:dyDescent="0.25">
      <c r="A115" s="8">
        <v>2024</v>
      </c>
      <c r="B115" s="9" t="s">
        <v>140</v>
      </c>
      <c r="C115" s="7" t="s">
        <v>26</v>
      </c>
      <c r="D115" s="14">
        <v>15867226.83</v>
      </c>
      <c r="E115" s="6">
        <f>2715752.19+7436857.09+9445596.3+77147.9</f>
        <v>19675353.479999997</v>
      </c>
      <c r="F115" s="10">
        <v>45629</v>
      </c>
      <c r="G115" s="11">
        <v>45807</v>
      </c>
      <c r="H115" s="15" t="s">
        <v>33</v>
      </c>
      <c r="I115" s="13" t="s">
        <v>10</v>
      </c>
    </row>
    <row r="116" spans="1:9" ht="51" x14ac:dyDescent="0.25">
      <c r="A116" s="8">
        <v>2024</v>
      </c>
      <c r="B116" s="9" t="s">
        <v>141</v>
      </c>
      <c r="C116" s="4" t="s">
        <v>79</v>
      </c>
      <c r="D116" s="14">
        <f>43987461.85+8809043.91</f>
        <v>52796505.760000005</v>
      </c>
      <c r="E116" s="6">
        <f>9982580.32+26961383.07+6550365.48+6490110.94+1487771.87+1324042.79</f>
        <v>52796254.469999999</v>
      </c>
      <c r="F116" s="10">
        <v>45629</v>
      </c>
      <c r="G116" s="11">
        <v>45807</v>
      </c>
      <c r="H116" s="15" t="s">
        <v>33</v>
      </c>
      <c r="I116" s="13" t="s">
        <v>10</v>
      </c>
    </row>
    <row r="117" spans="1:9" ht="51" x14ac:dyDescent="0.25">
      <c r="A117" s="8"/>
      <c r="B117" s="9" t="s">
        <v>142</v>
      </c>
      <c r="C117" s="7" t="s">
        <v>15</v>
      </c>
      <c r="D117" s="19">
        <v>15268045.539999999</v>
      </c>
      <c r="E117" s="6">
        <v>15268045.539999999</v>
      </c>
      <c r="F117" s="10">
        <v>45624</v>
      </c>
      <c r="G117" s="11">
        <v>45807</v>
      </c>
      <c r="H117" s="15" t="s">
        <v>33</v>
      </c>
      <c r="I117" s="13" t="s">
        <v>10</v>
      </c>
    </row>
    <row r="118" spans="1:9" ht="38.25" x14ac:dyDescent="0.25">
      <c r="A118" s="8">
        <v>2024</v>
      </c>
      <c r="B118" s="9" t="s">
        <v>143</v>
      </c>
      <c r="C118" s="4" t="s">
        <v>80</v>
      </c>
      <c r="D118" s="14">
        <f>13597914.53+1402085.43</f>
        <v>14999999.959999999</v>
      </c>
      <c r="E118" s="6">
        <f>14999893.1</f>
        <v>14999893.1</v>
      </c>
      <c r="F118" s="10">
        <v>45624</v>
      </c>
      <c r="G118" s="11">
        <v>45807</v>
      </c>
      <c r="H118" s="15" t="s">
        <v>33</v>
      </c>
      <c r="I118" s="13" t="s">
        <v>10</v>
      </c>
    </row>
    <row r="119" spans="1:9" ht="51" x14ac:dyDescent="0.25">
      <c r="A119" s="8">
        <v>2024</v>
      </c>
      <c r="B119" s="9" t="s">
        <v>144</v>
      </c>
      <c r="C119" s="7" t="s">
        <v>38</v>
      </c>
      <c r="D119" s="19">
        <f>7850434.42+1962600.2</f>
        <v>9813034.6199999992</v>
      </c>
      <c r="E119" s="6">
        <v>9813030.3100000005</v>
      </c>
      <c r="F119" s="10">
        <v>45629</v>
      </c>
      <c r="G119" s="11">
        <v>45807</v>
      </c>
      <c r="H119" s="15" t="s">
        <v>33</v>
      </c>
      <c r="I119" s="13" t="s">
        <v>10</v>
      </c>
    </row>
    <row r="120" spans="1:9" ht="51" x14ac:dyDescent="0.25">
      <c r="A120" s="8">
        <v>2024</v>
      </c>
      <c r="B120" s="9" t="s">
        <v>145</v>
      </c>
      <c r="C120" s="7" t="s">
        <v>15</v>
      </c>
      <c r="D120" s="14">
        <f>25939748.7+5427751.43</f>
        <v>31367500.129999999</v>
      </c>
      <c r="E120" s="6">
        <v>31367500.129999999</v>
      </c>
      <c r="F120" s="10">
        <v>45632</v>
      </c>
      <c r="G120" s="11">
        <v>45807</v>
      </c>
      <c r="H120" s="15" t="s">
        <v>33</v>
      </c>
      <c r="I120" s="13" t="s">
        <v>10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Universidad de Guadalajara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DANIEL HERNANDEZ TERRIQUEZ</dc:creator>
  <cp:lastModifiedBy>JUAN DANIEL HERNANDEZ TERRIQUEZ</cp:lastModifiedBy>
  <dcterms:created xsi:type="dcterms:W3CDTF">2026-06-05T17:29:34Z</dcterms:created>
  <dcterms:modified xsi:type="dcterms:W3CDTF">2026-06-05T17:50:12Z</dcterms:modified>
</cp:coreProperties>
</file>